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codeName="ThisWorkbook" defaultThemeVersion="124226"/>
  <xr:revisionPtr revIDLastSave="10767" documentId="8_{97BAC91A-E84B-4D29-B92C-48BE2C28FE2F}" xr6:coauthVersionLast="45" xr6:coauthVersionMax="45" xr10:uidLastSave="{4A666E52-639D-43CF-ACC6-4FE8C80D7603}"/>
  <bookViews>
    <workbookView xWindow="22932" yWindow="-108" windowWidth="23256" windowHeight="12576" tabRatio="760" activeTab="2" xr2:uid="{00000000-000D-0000-FFFF-FFFF00000000}"/>
  </bookViews>
  <sheets>
    <sheet name="C-Dashboard" sheetId="73" r:id="rId1"/>
    <sheet name="C-HL View" sheetId="116" r:id="rId2"/>
    <sheet name="C-Detailed Plan" sheetId="90" r:id="rId3"/>
    <sheet name="C-Rollback Plan" sheetId="115" r:id="rId4"/>
    <sheet name="Actions Log" sheetId="76" r:id="rId5"/>
    <sheet name="Contacts" sheetId="42" r:id="rId6"/>
  </sheets>
  <definedNames>
    <definedName name="_xlnm._FilterDatabase" localSheetId="2" hidden="1">'C-Detailed Plan'!$A$2:$N$30</definedName>
    <definedName name="_xlnm._FilterDatabase" localSheetId="1" hidden="1">'C-HL View'!#REF!</definedName>
    <definedName name="_xlnm._FilterDatabase" localSheetId="5" hidden="1">Contacts!$L$1:$AD$18</definedName>
    <definedName name="_xlnm._FilterDatabase" localSheetId="3" hidden="1">'C-Rollback Plan'!$A$1:$N$89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90" l="1"/>
  <c r="D32" i="90"/>
  <c r="B32" i="90"/>
  <c r="A32" i="90"/>
  <c r="U31" i="90"/>
  <c r="F32" i="115"/>
  <c r="D32" i="115"/>
  <c r="B32" i="115"/>
  <c r="A32" i="115"/>
  <c r="U31" i="115"/>
  <c r="T30" i="115"/>
  <c r="B29" i="115"/>
  <c r="A29" i="115"/>
  <c r="B28" i="115"/>
  <c r="A28" i="115"/>
  <c r="B27" i="115"/>
  <c r="A27" i="115"/>
  <c r="F26" i="115"/>
  <c r="F27" i="115" s="1"/>
  <c r="F28" i="115" s="1"/>
  <c r="F29" i="115" s="1"/>
  <c r="D26" i="115"/>
  <c r="D27" i="115" s="1"/>
  <c r="D28" i="115" s="1"/>
  <c r="D29" i="115" s="1"/>
  <c r="B26" i="115"/>
  <c r="A26" i="115"/>
  <c r="B25" i="115"/>
  <c r="A25" i="115"/>
  <c r="B23" i="115"/>
  <c r="A23" i="115"/>
  <c r="B22" i="115"/>
  <c r="A22" i="115"/>
  <c r="B21" i="115"/>
  <c r="A21" i="115"/>
  <c r="F20" i="115"/>
  <c r="F21" i="115" s="1"/>
  <c r="F22" i="115" s="1"/>
  <c r="F23" i="115" s="1"/>
  <c r="D20" i="115"/>
  <c r="D21" i="115" s="1"/>
  <c r="D22" i="115" s="1"/>
  <c r="D23" i="115" s="1"/>
  <c r="B20" i="115"/>
  <c r="A20" i="115"/>
  <c r="B19" i="115"/>
  <c r="A19" i="115"/>
  <c r="T17" i="115"/>
  <c r="T16" i="115"/>
  <c r="B15" i="115"/>
  <c r="A15" i="115"/>
  <c r="B14" i="115"/>
  <c r="A14" i="115"/>
  <c r="B13" i="115"/>
  <c r="A13" i="115"/>
  <c r="F12" i="115"/>
  <c r="F13" i="115" s="1"/>
  <c r="F14" i="115" s="1"/>
  <c r="F15" i="115" s="1"/>
  <c r="D12" i="115"/>
  <c r="D13" i="115" s="1"/>
  <c r="D14" i="115" s="1"/>
  <c r="D15" i="115" s="1"/>
  <c r="B12" i="115"/>
  <c r="A12" i="115"/>
  <c r="B11" i="115"/>
  <c r="A11" i="115"/>
  <c r="B9" i="115"/>
  <c r="A9" i="115"/>
  <c r="B8" i="115"/>
  <c r="A8" i="115"/>
  <c r="B7" i="115"/>
  <c r="A7" i="115"/>
  <c r="F6" i="115"/>
  <c r="F7" i="115" s="1"/>
  <c r="F8" i="115" s="1"/>
  <c r="F9" i="115" s="1"/>
  <c r="D6" i="115"/>
  <c r="D7" i="115" s="1"/>
  <c r="D8" i="115" s="1"/>
  <c r="D9" i="115" s="1"/>
  <c r="B6" i="115"/>
  <c r="A6" i="115"/>
  <c r="B5" i="115"/>
  <c r="A5" i="115"/>
  <c r="T3" i="115"/>
  <c r="T2" i="115"/>
  <c r="H8" i="73"/>
  <c r="F26" i="90"/>
  <c r="F27" i="90" s="1"/>
  <c r="F28" i="90" s="1"/>
  <c r="F29" i="90" s="1"/>
  <c r="D26" i="90"/>
  <c r="D27" i="90" s="1"/>
  <c r="D28" i="90" s="1"/>
  <c r="D29" i="90" s="1"/>
  <c r="F20" i="90"/>
  <c r="F21" i="90" s="1"/>
  <c r="F22" i="90" s="1"/>
  <c r="F23" i="90" s="1"/>
  <c r="D20" i="90"/>
  <c r="D21" i="90" s="1"/>
  <c r="D22" i="90" s="1"/>
  <c r="D23" i="90" s="1"/>
  <c r="F12" i="90"/>
  <c r="F13" i="90" s="1"/>
  <c r="F14" i="90" s="1"/>
  <c r="F15" i="90" s="1"/>
  <c r="D12" i="90"/>
  <c r="D13" i="90" s="1"/>
  <c r="D14" i="90" s="1"/>
  <c r="D15" i="90" s="1"/>
  <c r="F6" i="90"/>
  <c r="F7" i="90" s="1"/>
  <c r="F8" i="90" s="1"/>
  <c r="F9" i="90" s="1"/>
  <c r="D6" i="90"/>
  <c r="D7" i="90" s="1"/>
  <c r="D8" i="90" s="1"/>
  <c r="D9" i="90" s="1"/>
  <c r="B29" i="90"/>
  <c r="A29" i="90"/>
  <c r="B28" i="90"/>
  <c r="A28" i="90"/>
  <c r="B27" i="90"/>
  <c r="A27" i="90"/>
  <c r="B26" i="90"/>
  <c r="A26" i="90"/>
  <c r="B25" i="90"/>
  <c r="A25" i="90"/>
  <c r="B23" i="90"/>
  <c r="A23" i="90"/>
  <c r="B22" i="90"/>
  <c r="A22" i="90"/>
  <c r="B21" i="90"/>
  <c r="A21" i="90"/>
  <c r="B20" i="90"/>
  <c r="A20" i="90"/>
  <c r="B19" i="90"/>
  <c r="A19" i="90"/>
  <c r="B15" i="90"/>
  <c r="A15" i="90"/>
  <c r="B14" i="90"/>
  <c r="A14" i="90"/>
  <c r="B13" i="90"/>
  <c r="A13" i="90"/>
  <c r="B12" i="90"/>
  <c r="A12" i="90"/>
  <c r="B11" i="90"/>
  <c r="A11" i="90"/>
  <c r="B9" i="90"/>
  <c r="B8" i="90"/>
  <c r="B7" i="90"/>
  <c r="B6" i="90"/>
  <c r="B5" i="90"/>
  <c r="C1" i="116" l="1"/>
  <c r="D1" i="116" s="1"/>
  <c r="E1" i="116" s="1"/>
  <c r="F1" i="116" s="1"/>
  <c r="G1" i="116" s="1"/>
  <c r="H1" i="116" s="1"/>
  <c r="I1" i="116" s="1"/>
  <c r="J1" i="116" s="1"/>
  <c r="K1" i="116" s="1"/>
  <c r="L1" i="116" s="1"/>
  <c r="M1" i="116" s="1"/>
  <c r="N1" i="116" s="1"/>
  <c r="O1" i="116" s="1"/>
  <c r="P1" i="116" s="1"/>
  <c r="Q1" i="116" s="1"/>
  <c r="R1" i="116" s="1"/>
  <c r="S1" i="116" s="1"/>
  <c r="T1" i="116" s="1"/>
  <c r="U1" i="116" s="1"/>
  <c r="V1" i="116" s="1"/>
  <c r="W1" i="116" s="1"/>
  <c r="X1" i="116" s="1"/>
  <c r="Y1" i="116" s="1"/>
  <c r="Z1" i="116" s="1"/>
  <c r="AA1" i="116" s="1"/>
  <c r="AB1" i="116" s="1"/>
  <c r="AC1" i="116" s="1"/>
  <c r="AD1" i="116" s="1"/>
  <c r="AE1" i="116" s="1"/>
  <c r="AF1" i="116" s="1"/>
  <c r="AG1" i="116" s="1"/>
  <c r="AH1" i="116" s="1"/>
  <c r="AI1" i="116" s="1"/>
  <c r="AJ1" i="116" s="1"/>
  <c r="AK1" i="116" s="1"/>
  <c r="AL1" i="116" s="1"/>
  <c r="AM1" i="116" s="1"/>
  <c r="AN1" i="116" s="1"/>
  <c r="AO1" i="116" s="1"/>
  <c r="AP1" i="116" s="1"/>
  <c r="AQ1" i="116" s="1"/>
  <c r="AR1" i="116" s="1"/>
  <c r="AS1" i="116" s="1"/>
  <c r="AT1" i="116" s="1"/>
  <c r="AU1" i="116" s="1"/>
  <c r="AV1" i="116" s="1"/>
  <c r="AW1" i="116" s="1"/>
  <c r="AX1" i="116" s="1"/>
  <c r="AY1" i="116" s="1"/>
  <c r="AZ1" i="116" s="1"/>
  <c r="BA1" i="116" s="1"/>
  <c r="BB1" i="116" s="1"/>
  <c r="BC1" i="116" s="1"/>
  <c r="BD1" i="116" s="1"/>
  <c r="BE1" i="116" s="1"/>
  <c r="BF1" i="116" s="1"/>
  <c r="BG1" i="116" s="1"/>
  <c r="BH1" i="116" s="1"/>
  <c r="BI1" i="116" s="1"/>
  <c r="BJ1" i="116" s="1"/>
  <c r="BK1" i="116" s="1"/>
  <c r="BL1" i="116" s="1"/>
  <c r="BM1" i="116" s="1"/>
  <c r="BN1" i="116" s="1"/>
  <c r="BO1" i="116" s="1"/>
  <c r="BP1" i="116" s="1"/>
  <c r="BQ1" i="116" s="1"/>
  <c r="BR1" i="116" s="1"/>
  <c r="BS1" i="116" s="1"/>
  <c r="BT1" i="116" s="1"/>
  <c r="BU1" i="116" s="1"/>
  <c r="BV1" i="116" s="1"/>
  <c r="BW1" i="116" s="1"/>
  <c r="BX1" i="116" s="1"/>
  <c r="BY1" i="116" s="1"/>
  <c r="BZ1" i="116" s="1"/>
  <c r="CA1" i="116" s="1"/>
  <c r="CB1" i="116" s="1"/>
  <c r="CC1" i="116" s="1"/>
  <c r="CD1" i="116" s="1"/>
  <c r="CE1" i="116" s="1"/>
  <c r="CF1" i="116" s="1"/>
  <c r="CG1" i="116" s="1"/>
  <c r="CH1" i="116" s="1"/>
  <c r="CI1" i="116" s="1"/>
  <c r="CJ1" i="116" s="1"/>
  <c r="CK1" i="116" s="1"/>
  <c r="CL1" i="116" s="1"/>
  <c r="CM1" i="116" s="1"/>
  <c r="CN1" i="116" s="1"/>
  <c r="CO1" i="116" s="1"/>
  <c r="CP1" i="116" s="1"/>
  <c r="CQ1" i="116" s="1"/>
  <c r="CR1" i="116" s="1"/>
  <c r="CS1" i="116" s="1"/>
  <c r="CT1" i="116" s="1"/>
  <c r="CU1" i="116" s="1"/>
  <c r="CV1" i="116" s="1"/>
  <c r="CW1" i="116" s="1"/>
  <c r="CX1" i="116" s="1"/>
  <c r="CY1" i="116" s="1"/>
  <c r="CZ1" i="116" s="1"/>
  <c r="DA1" i="116" s="1"/>
  <c r="DB1" i="116" s="1"/>
  <c r="DC1" i="116" s="1"/>
  <c r="DD1" i="116" s="1"/>
  <c r="DE1" i="116" s="1"/>
  <c r="DF1" i="116" s="1"/>
  <c r="DG1" i="116" s="1"/>
  <c r="DH1" i="116" s="1"/>
  <c r="DI1" i="116" s="1"/>
  <c r="DJ1" i="116" s="1"/>
  <c r="DK1" i="116" s="1"/>
  <c r="DL1" i="116" s="1"/>
  <c r="DM1" i="116" s="1"/>
  <c r="DN1" i="116" s="1"/>
  <c r="DO1" i="116" s="1"/>
  <c r="DP1" i="116" s="1"/>
  <c r="DQ1" i="116" s="1"/>
  <c r="DR1" i="116" s="1"/>
  <c r="DS1" i="116" s="1"/>
  <c r="DT1" i="116" s="1"/>
  <c r="DU1" i="116" s="1"/>
  <c r="DV1" i="116" s="1"/>
  <c r="DW1" i="116" s="1"/>
  <c r="DX1" i="116" s="1"/>
  <c r="DY1" i="116" s="1"/>
  <c r="DZ1" i="116" s="1"/>
  <c r="EA1" i="116" s="1"/>
  <c r="EB1" i="116" s="1"/>
  <c r="EC1" i="116" s="1"/>
  <c r="ED1" i="116" s="1"/>
  <c r="EE1" i="116" s="1"/>
  <c r="EF1" i="116" s="1"/>
  <c r="EG1" i="116" s="1"/>
  <c r="EH1" i="116" s="1"/>
  <c r="EI1" i="116" s="1"/>
  <c r="EJ1" i="116" s="1"/>
  <c r="EK1" i="116" s="1"/>
  <c r="EL1" i="116" s="1"/>
  <c r="EM1" i="116" s="1"/>
  <c r="EN1" i="116" s="1"/>
  <c r="EO1" i="116" s="1"/>
  <c r="EP1" i="116" s="1"/>
  <c r="EQ1" i="116" s="1"/>
  <c r="ER1" i="116" s="1"/>
  <c r="ES1" i="116" s="1"/>
  <c r="ET1" i="116" s="1"/>
  <c r="EU1" i="116" s="1"/>
  <c r="EV1" i="116" s="1"/>
  <c r="EW1" i="116" s="1"/>
  <c r="EX1" i="116" s="1"/>
  <c r="EY1" i="116" s="1"/>
  <c r="EZ1" i="116" s="1"/>
  <c r="FA1" i="116" s="1"/>
  <c r="FB1" i="116" s="1"/>
  <c r="FC1" i="116" s="1"/>
  <c r="FD1" i="116" s="1"/>
  <c r="FE1" i="116" s="1"/>
  <c r="FF1" i="116" s="1"/>
  <c r="FG1" i="116" s="1"/>
  <c r="FH1" i="116" s="1"/>
  <c r="FI1" i="116" s="1"/>
  <c r="FJ1" i="116" s="1"/>
  <c r="FK1" i="116" s="1"/>
  <c r="FL1" i="116" s="1"/>
  <c r="FM1" i="116" s="1"/>
  <c r="FN1" i="116" s="1"/>
  <c r="FO1" i="116" s="1"/>
  <c r="FP1" i="116" s="1"/>
  <c r="FQ1" i="116" s="1"/>
  <c r="FR1" i="116" s="1"/>
  <c r="FS1" i="116" s="1"/>
  <c r="FT1" i="116" s="1"/>
  <c r="FU1" i="116" s="1"/>
  <c r="FV1" i="116" s="1"/>
  <c r="FW1" i="116" s="1"/>
  <c r="FX1" i="116" s="1"/>
  <c r="FY1" i="116" s="1"/>
  <c r="FZ1" i="116" s="1"/>
  <c r="GA1" i="116" s="1"/>
  <c r="GB1" i="116" s="1"/>
  <c r="GC1" i="116" s="1"/>
  <c r="GD1" i="116" s="1"/>
  <c r="GE1" i="116" s="1"/>
  <c r="GF1" i="116" s="1"/>
  <c r="GG1" i="116" s="1"/>
  <c r="GH1" i="116" s="1"/>
  <c r="GI1" i="116" s="1"/>
  <c r="GJ1" i="116" s="1"/>
  <c r="GK1" i="116" s="1"/>
  <c r="GL1" i="116" s="1"/>
  <c r="GM1" i="116" s="1"/>
  <c r="GN1" i="116" s="1"/>
  <c r="GO1" i="116" s="1"/>
  <c r="GP1" i="116" s="1"/>
  <c r="GQ1" i="116" s="1"/>
  <c r="GR1" i="116" s="1"/>
  <c r="GS1" i="116" s="1"/>
  <c r="GT1" i="116" s="1"/>
  <c r="GU1" i="116" s="1"/>
  <c r="GV1" i="116" s="1"/>
  <c r="GW1" i="116" s="1"/>
  <c r="GX1" i="116" s="1"/>
  <c r="GY1" i="116" s="1"/>
  <c r="GZ1" i="116" s="1"/>
  <c r="HA1" i="116" s="1"/>
  <c r="HB1" i="116" s="1"/>
  <c r="HC1" i="116" s="1"/>
  <c r="HD1" i="116" s="1"/>
  <c r="A9" i="90" l="1"/>
  <c r="A5" i="90" l="1"/>
  <c r="A8" i="90" l="1"/>
  <c r="T3" i="90"/>
  <c r="A7" i="90"/>
  <c r="T17" i="90"/>
  <c r="T30" i="90"/>
  <c r="A6" i="90"/>
  <c r="T16" i="90"/>
  <c r="T2" i="90"/>
  <c r="J7" i="73"/>
  <c r="E5" i="73"/>
  <c r="E4" i="73"/>
  <c r="H4" i="73"/>
  <c r="H5" i="73"/>
  <c r="F4" i="73"/>
  <c r="K4" i="73"/>
  <c r="J4" i="73"/>
  <c r="F5" i="73"/>
  <c r="L4" i="73"/>
  <c r="D27" i="73" l="1"/>
  <c r="J26" i="73"/>
  <c r="D26" i="73"/>
  <c r="M4" i="73"/>
  <c r="J27" i="73" l="1"/>
  <c r="M2" i="42" l="1"/>
  <c r="L2" i="42" l="1"/>
  <c r="U2" i="42" s="1"/>
  <c r="M3" i="42"/>
  <c r="L3" i="42" s="1"/>
  <c r="AB3" i="42" s="1"/>
  <c r="W2" i="42" l="1"/>
  <c r="N2" i="42"/>
  <c r="T2" i="42"/>
  <c r="V2" i="42"/>
  <c r="X2" i="42"/>
  <c r="S2" i="42"/>
  <c r="Q2" i="42"/>
  <c r="AD2" i="42"/>
  <c r="AC2" i="42"/>
  <c r="Z2" i="42"/>
  <c r="Y2" i="42"/>
  <c r="O2" i="42"/>
  <c r="AB2" i="42"/>
  <c r="AA2" i="42"/>
  <c r="R2" i="42"/>
  <c r="P2" i="42"/>
  <c r="Q3" i="42"/>
  <c r="U3" i="42"/>
  <c r="O3" i="42"/>
  <c r="R3" i="42"/>
  <c r="Z3" i="42"/>
  <c r="S3" i="42"/>
  <c r="X3" i="42"/>
  <c r="P3" i="42"/>
  <c r="V3" i="42"/>
  <c r="N3" i="42"/>
  <c r="W3" i="42"/>
  <c r="AA3" i="42"/>
  <c r="AD3" i="42"/>
  <c r="M4" i="42"/>
  <c r="L4" i="42" s="1"/>
  <c r="S4" i="42" s="1"/>
  <c r="AC3" i="42"/>
  <c r="T3" i="42"/>
  <c r="Y3" i="42"/>
  <c r="M5" i="42" l="1" a="1"/>
  <c r="M5" i="42" s="1"/>
  <c r="M6" i="42" s="1" a="1"/>
  <c r="M6" i="42" s="1"/>
  <c r="AD4" i="42"/>
  <c r="R4" i="42"/>
  <c r="P4" i="42"/>
  <c r="X4" i="42"/>
  <c r="AA4" i="42"/>
  <c r="AC4" i="42"/>
  <c r="Z4" i="42"/>
  <c r="V4" i="42"/>
  <c r="W4" i="42"/>
  <c r="Q4" i="42"/>
  <c r="N4" i="42"/>
  <c r="U4" i="42"/>
  <c r="O4" i="42"/>
  <c r="T4" i="42"/>
  <c r="AB4" i="42"/>
  <c r="Y4" i="42"/>
  <c r="L5" i="42" l="1"/>
  <c r="L6" i="42"/>
  <c r="Y5" i="42" l="1"/>
  <c r="AQ5" i="42"/>
  <c r="AU5" i="42"/>
  <c r="AY5" i="42"/>
  <c r="BC5" i="42"/>
  <c r="AR5" i="42"/>
  <c r="AV5" i="42"/>
  <c r="AZ5" i="42"/>
  <c r="BD5" i="42"/>
  <c r="AS5" i="42"/>
  <c r="AW5" i="42"/>
  <c r="BA5" i="42"/>
  <c r="AP5" i="42"/>
  <c r="AT5" i="42"/>
  <c r="AX5" i="42"/>
  <c r="BB5" i="42"/>
  <c r="Q6" i="42"/>
  <c r="AH6" i="42"/>
  <c r="AL6" i="42"/>
  <c r="AI6" i="42"/>
  <c r="AM6" i="42"/>
  <c r="AF6" i="42"/>
  <c r="AN6" i="42"/>
  <c r="AE6" i="42"/>
  <c r="AJ6" i="42"/>
  <c r="AG6" i="42"/>
  <c r="AK6" i="42"/>
  <c r="AO6" i="42"/>
  <c r="W5" i="42"/>
  <c r="V5" i="42"/>
  <c r="N5" i="42"/>
  <c r="AA5" i="42"/>
  <c r="AC5" i="42"/>
  <c r="T5" i="42"/>
  <c r="AB5" i="42"/>
  <c r="P5" i="42"/>
  <c r="O5" i="42"/>
  <c r="Z5" i="42"/>
  <c r="Q5" i="42"/>
  <c r="AD5" i="42"/>
  <c r="S5" i="42"/>
  <c r="X5" i="42"/>
  <c r="U5" i="42"/>
  <c r="R5" i="42"/>
  <c r="AE5" i="42"/>
  <c r="AO5" i="42"/>
  <c r="AI5" i="42"/>
  <c r="AH5" i="42"/>
  <c r="AL5" i="42"/>
  <c r="AN5" i="42"/>
  <c r="AK5" i="42"/>
  <c r="AG5" i="42"/>
  <c r="AJ5" i="42"/>
  <c r="AF5" i="42"/>
  <c r="AM5" i="42"/>
  <c r="T6" i="42"/>
  <c r="S6" i="42"/>
  <c r="R6" i="42"/>
  <c r="AB6" i="42"/>
  <c r="O6" i="42"/>
  <c r="N6" i="42"/>
  <c r="AC6" i="42"/>
  <c r="V6" i="42"/>
  <c r="AA6" i="42"/>
  <c r="Z6" i="42"/>
  <c r="AD6" i="42"/>
  <c r="W6" i="42"/>
  <c r="P6" i="42"/>
  <c r="U6" i="42"/>
  <c r="Y6" i="42"/>
  <c r="X6" i="42"/>
  <c r="M7" i="42"/>
  <c r="L7" i="42" s="1"/>
  <c r="M8" i="42" l="1"/>
  <c r="N7" i="42"/>
  <c r="U7" i="42"/>
  <c r="AC7" i="42"/>
  <c r="P7" i="42"/>
  <c r="V7" i="42"/>
  <c r="T7" i="42"/>
  <c r="AA7" i="42"/>
  <c r="X7" i="42"/>
  <c r="AD7" i="42"/>
  <c r="Z7" i="42"/>
  <c r="Q7" i="42"/>
  <c r="Y7" i="42"/>
  <c r="R7" i="42"/>
  <c r="O7" i="42"/>
  <c r="W7" i="42"/>
  <c r="AB7" i="42"/>
  <c r="S7" i="42"/>
  <c r="L8" i="42" l="1"/>
  <c r="M9" i="42"/>
  <c r="L9" i="42" l="1"/>
  <c r="M10" i="42"/>
  <c r="W8" i="42"/>
  <c r="X8" i="42"/>
  <c r="Y8" i="42"/>
  <c r="V8" i="42"/>
  <c r="AA8" i="42"/>
  <c r="AB8" i="42"/>
  <c r="AC8" i="42"/>
  <c r="Z8" i="42"/>
  <c r="O8" i="42"/>
  <c r="P8" i="42"/>
  <c r="Q8" i="42"/>
  <c r="N8" i="42"/>
  <c r="AD8" i="42"/>
  <c r="S8" i="42"/>
  <c r="T8" i="42"/>
  <c r="U8" i="42"/>
  <c r="R8" i="42"/>
  <c r="L10" i="42" l="1"/>
  <c r="M11" i="42"/>
  <c r="AA9" i="42"/>
  <c r="AB9" i="42"/>
  <c r="AC9" i="42"/>
  <c r="Z9" i="42"/>
  <c r="O9" i="42"/>
  <c r="P9" i="42"/>
  <c r="Q9" i="42"/>
  <c r="N9" i="42"/>
  <c r="AD9" i="42"/>
  <c r="W9" i="42"/>
  <c r="Y9" i="42"/>
  <c r="V9" i="42"/>
  <c r="S9" i="42"/>
  <c r="T9" i="42"/>
  <c r="U9" i="42"/>
  <c r="R9" i="42"/>
  <c r="X9" i="42"/>
  <c r="L11" i="42" l="1"/>
  <c r="M12" i="42"/>
  <c r="O10" i="42"/>
  <c r="P10" i="42"/>
  <c r="Q10" i="42"/>
  <c r="N10" i="42"/>
  <c r="AD10" i="42"/>
  <c r="S10" i="42"/>
  <c r="T10" i="42"/>
  <c r="U10" i="42"/>
  <c r="R10" i="42"/>
  <c r="AA10" i="42"/>
  <c r="AB10" i="42"/>
  <c r="AC10" i="42"/>
  <c r="Z10" i="42"/>
  <c r="W10" i="42"/>
  <c r="X10" i="42"/>
  <c r="Y10" i="42"/>
  <c r="V10" i="42"/>
  <c r="L12" i="42" l="1"/>
  <c r="M13" i="42"/>
  <c r="AB11" i="42"/>
  <c r="V11" i="42"/>
  <c r="S11" i="42"/>
  <c r="AA11" i="42"/>
  <c r="P11" i="42"/>
  <c r="AD11" i="42"/>
  <c r="W11" i="42"/>
  <c r="R11" i="42"/>
  <c r="Q11" i="42"/>
  <c r="X11" i="42"/>
  <c r="Z11" i="42"/>
  <c r="U11" i="42"/>
  <c r="AC11" i="42"/>
  <c r="T11" i="42"/>
  <c r="O11" i="42"/>
  <c r="Y11" i="42"/>
  <c r="N11" i="42"/>
  <c r="L13" i="42" l="1"/>
  <c r="M14" i="42"/>
  <c r="X12" i="42"/>
  <c r="P12" i="42"/>
  <c r="Y12" i="42"/>
  <c r="Z12" i="42"/>
  <c r="U12" i="42"/>
  <c r="AB12" i="42"/>
  <c r="W12" i="42"/>
  <c r="AD12" i="42"/>
  <c r="V12" i="42"/>
  <c r="Q12" i="42"/>
  <c r="O12" i="42"/>
  <c r="R12" i="42"/>
  <c r="N12" i="42"/>
  <c r="AA12" i="42"/>
  <c r="S12" i="42"/>
  <c r="T12" i="42"/>
  <c r="AC12" i="42"/>
  <c r="L14" i="42" l="1"/>
  <c r="M15" i="42"/>
  <c r="Q13" i="42"/>
  <c r="AB13" i="42"/>
  <c r="P13" i="42"/>
  <c r="V13" i="42"/>
  <c r="Z13" i="42"/>
  <c r="R13" i="42"/>
  <c r="Y13" i="42"/>
  <c r="W13" i="42"/>
  <c r="U13" i="42"/>
  <c r="AA13" i="42"/>
  <c r="O13" i="42"/>
  <c r="T13" i="42"/>
  <c r="AD13" i="42"/>
  <c r="X13" i="42"/>
  <c r="S13" i="42"/>
  <c r="AC13" i="42"/>
  <c r="N13" i="42"/>
  <c r="L15" i="42" l="1"/>
  <c r="M16" i="42"/>
  <c r="Q14" i="42"/>
  <c r="X14" i="42"/>
  <c r="T14" i="42"/>
  <c r="AD14" i="42"/>
  <c r="U14" i="42"/>
  <c r="Y14" i="42"/>
  <c r="P14" i="42"/>
  <c r="Z14" i="42"/>
  <c r="V14" i="42"/>
  <c r="AC14" i="42"/>
  <c r="S14" i="42"/>
  <c r="O14" i="42"/>
  <c r="N14" i="42"/>
  <c r="W14" i="42"/>
  <c r="R14" i="42"/>
  <c r="AB14" i="42"/>
  <c r="AA14" i="42"/>
  <c r="N15" i="42" l="1"/>
  <c r="P15" i="42"/>
  <c r="S15" i="42"/>
  <c r="O15" i="42"/>
  <c r="W15" i="42"/>
  <c r="Y15" i="42"/>
  <c r="R15" i="42"/>
  <c r="AC15" i="42"/>
  <c r="U15" i="42"/>
  <c r="AA15" i="42"/>
  <c r="X15" i="42"/>
  <c r="AB15" i="42"/>
  <c r="Q15" i="42"/>
  <c r="T15" i="42"/>
  <c r="AD15" i="42"/>
  <c r="V15" i="42"/>
  <c r="Z15" i="42"/>
  <c r="L16" i="42"/>
  <c r="M17" i="42"/>
  <c r="L17" i="42" l="1"/>
  <c r="M18" i="42"/>
  <c r="O16" i="42"/>
  <c r="N16" i="42"/>
  <c r="S16" i="42"/>
  <c r="V16" i="42"/>
  <c r="Z16" i="42"/>
  <c r="AC16" i="42"/>
  <c r="X16" i="42"/>
  <c r="AD16" i="42"/>
  <c r="P16" i="42"/>
  <c r="AB16" i="42"/>
  <c r="Q16" i="42"/>
  <c r="W16" i="42"/>
  <c r="T16" i="42"/>
  <c r="U16" i="42"/>
  <c r="AA16" i="42"/>
  <c r="Y16" i="42"/>
  <c r="R16" i="42"/>
  <c r="L18" i="42" l="1"/>
  <c r="R17" i="42"/>
  <c r="Y17" i="42"/>
  <c r="AB17" i="42"/>
  <c r="V17" i="42"/>
  <c r="S17" i="42"/>
  <c r="AA17" i="42"/>
  <c r="N17" i="42"/>
  <c r="O17" i="42"/>
  <c r="W17" i="42"/>
  <c r="AC17" i="42"/>
  <c r="Z17" i="42"/>
  <c r="T17" i="42"/>
  <c r="X17" i="42"/>
  <c r="Q17" i="42"/>
  <c r="P17" i="42"/>
  <c r="U17" i="42"/>
  <c r="AD17" i="42"/>
  <c r="P18" i="42" l="1"/>
  <c r="V18" i="42"/>
  <c r="AC18" i="42"/>
  <c r="N18" i="42"/>
  <c r="O18" i="42"/>
  <c r="U18" i="42"/>
  <c r="R18" i="42"/>
  <c r="Z18" i="42"/>
  <c r="S18" i="42"/>
  <c r="W18" i="42"/>
  <c r="AD18" i="42"/>
  <c r="Y18" i="42"/>
  <c r="AB18" i="42"/>
  <c r="AA18" i="42"/>
  <c r="X18" i="42"/>
  <c r="Q18" i="42"/>
  <c r="T18" i="4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D9EC31-693A-4216-8D7E-5B1B5548CADC}" keepAlive="1" name="Query - SearchRequest-25562" description="Connection to the 'SearchRequest-25562' query in the workbook." type="5" refreshedVersion="6" background="1" saveData="1">
    <dbPr connection="Provider=Microsoft.Mashup.OleDb.1;Data Source=$Workbook$;Location=SearchRequest-25562;Extended Properties=&quot;&quot;" command="SELECT * FROM [SearchRequest-25562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<sst xmlns="http://schemas.openxmlformats.org/spreadsheetml/2006/main" count="413" uniqueCount="164">
  <si>
    <t xml:space="preserve">UK Cutover Plan </t>
  </si>
  <si>
    <t>DASBOARD VALUES</t>
  </si>
  <si>
    <t>IRE Plan Sheet Name</t>
  </si>
  <si>
    <t>Completion Status</t>
  </si>
  <si>
    <t>Cutover</t>
  </si>
  <si>
    <t>Rollback</t>
  </si>
  <si>
    <t>Total Tasks</t>
  </si>
  <si>
    <t>UK Cutover Exec</t>
  </si>
  <si>
    <t>UK Rbk Exec</t>
  </si>
  <si>
    <t>Cutover Tasks in Past</t>
  </si>
  <si>
    <t xml:space="preserve"> RbkTasks in Past</t>
  </si>
  <si>
    <t>Start Line Number</t>
  </si>
  <si>
    <t>Completed</t>
  </si>
  <si>
    <t>End Line Number</t>
  </si>
  <si>
    <t>Remaining</t>
  </si>
  <si>
    <t>Task Name Col</t>
  </si>
  <si>
    <t>A</t>
  </si>
  <si>
    <t>Dry Run Date Col</t>
  </si>
  <si>
    <t>B</t>
  </si>
  <si>
    <t xml:space="preserve">Dashboard Date :  </t>
  </si>
  <si>
    <t>Dry Run Exec Status Col</t>
  </si>
  <si>
    <t>H</t>
  </si>
  <si>
    <t>Go Live</t>
  </si>
  <si>
    <t xml:space="preserve">UK Rollback Plan </t>
  </si>
  <si>
    <t>Green</t>
  </si>
  <si>
    <t>UK Plan Sheet Name</t>
  </si>
  <si>
    <t>Date Col</t>
  </si>
  <si>
    <t>Exec Status Col</t>
  </si>
  <si>
    <t>Status Icon</t>
  </si>
  <si>
    <t>Comms</t>
  </si>
  <si>
    <t>GO LIVE</t>
  </si>
  <si>
    <t>Prod Sr No</t>
  </si>
  <si>
    <t>Start Date</t>
  </si>
  <si>
    <t>Day To 
Go Live</t>
  </si>
  <si>
    <t>Duration (Min)</t>
  </si>
  <si>
    <t>Exec Status</t>
  </si>
  <si>
    <t>System Id</t>
  </si>
  <si>
    <t>Team owner</t>
  </si>
  <si>
    <t>Task owner</t>
  </si>
  <si>
    <t>Task Status</t>
  </si>
  <si>
    <t>Comments</t>
  </si>
  <si>
    <t>Confirmed</t>
  </si>
  <si>
    <t>Cancelled</t>
  </si>
  <si>
    <t>NA</t>
  </si>
  <si>
    <t>To Be Reviewed</t>
  </si>
  <si>
    <t>Date</t>
  </si>
  <si>
    <t>Area</t>
  </si>
  <si>
    <t>Notes/Action</t>
  </si>
  <si>
    <t>Owner</t>
  </si>
  <si>
    <t>Status</t>
  </si>
  <si>
    <t>Update Date</t>
  </si>
  <si>
    <t>Open</t>
  </si>
  <si>
    <t xml:space="preserve">Cutover </t>
  </si>
  <si>
    <t>Team</t>
  </si>
  <si>
    <t>Name</t>
  </si>
  <si>
    <t>Role</t>
  </si>
  <si>
    <t>Comms Group</t>
  </si>
  <si>
    <t>Intro Priority</t>
  </si>
  <si>
    <t>Intro Meeting</t>
  </si>
  <si>
    <t>Workshop</t>
  </si>
  <si>
    <t>Workshop Date</t>
  </si>
  <si>
    <t>Email</t>
  </si>
  <si>
    <t>Count</t>
  </si>
  <si>
    <t>Team Unique List</t>
  </si>
  <si>
    <t>Area1</t>
  </si>
  <si>
    <t>Area2</t>
  </si>
  <si>
    <t>Area3</t>
  </si>
  <si>
    <t>Action 1</t>
  </si>
  <si>
    <t>Action 2</t>
  </si>
  <si>
    <t>Action 3</t>
  </si>
  <si>
    <t>Owner 1</t>
  </si>
  <si>
    <t>C-Detailed Plan</t>
  </si>
  <si>
    <t>C-Rollback Plan</t>
  </si>
  <si>
    <t>START: SECTION 1 NAME</t>
  </si>
  <si>
    <t>END: SECTION 1 NAME</t>
  </si>
  <si>
    <t>START: SECTION 2 NAME</t>
  </si>
  <si>
    <t>Sub Section 1 Name</t>
  </si>
  <si>
    <t>Sub Section 2 Name</t>
  </si>
  <si>
    <t>System 1</t>
  </si>
  <si>
    <t>System 2</t>
  </si>
  <si>
    <t>Task 1 Description</t>
  </si>
  <si>
    <t>Team 1</t>
  </si>
  <si>
    <t>Team 2</t>
  </si>
  <si>
    <t>Team 3</t>
  </si>
  <si>
    <t>Name 1</t>
  </si>
  <si>
    <t>Name 2</t>
  </si>
  <si>
    <t>Name 3</t>
  </si>
  <si>
    <t>Name 4</t>
  </si>
  <si>
    <t>Role 1</t>
  </si>
  <si>
    <t>Role 2</t>
  </si>
  <si>
    <t>Role 3</t>
  </si>
  <si>
    <t>Role 4</t>
  </si>
  <si>
    <t>Name 5</t>
  </si>
  <si>
    <t>Role 5</t>
  </si>
  <si>
    <t>Name 6</t>
  </si>
  <si>
    <t>Role 6</t>
  </si>
  <si>
    <t>Name 7</t>
  </si>
  <si>
    <t>Role 7</t>
  </si>
  <si>
    <t>Name 8</t>
  </si>
  <si>
    <t>Role 8</t>
  </si>
  <si>
    <t>Name 9</t>
  </si>
  <si>
    <t>Role 9</t>
  </si>
  <si>
    <t>Name 10</t>
  </si>
  <si>
    <t>Role 10</t>
  </si>
  <si>
    <t>Name 11</t>
  </si>
  <si>
    <t>Role 11</t>
  </si>
  <si>
    <t>Name 12</t>
  </si>
  <si>
    <t>Role 12</t>
  </si>
  <si>
    <t>Name 13</t>
  </si>
  <si>
    <t>Role 13</t>
  </si>
  <si>
    <t>Name 14</t>
  </si>
  <si>
    <t>Role 14</t>
  </si>
  <si>
    <t>Name 15</t>
  </si>
  <si>
    <t>Role 15</t>
  </si>
  <si>
    <t>Name 16</t>
  </si>
  <si>
    <t>Role 16</t>
  </si>
  <si>
    <t>Name 17</t>
  </si>
  <si>
    <t>Role 17</t>
  </si>
  <si>
    <t>Phone number</t>
  </si>
  <si>
    <t>Group 1</t>
  </si>
  <si>
    <t>Group 2</t>
  </si>
  <si>
    <t>Group 3</t>
  </si>
  <si>
    <t>Onwer 2</t>
  </si>
  <si>
    <t>In progress</t>
  </si>
  <si>
    <t>Owner 2</t>
  </si>
  <si>
    <t>Est Time</t>
  </si>
  <si>
    <t>Go Live Date</t>
  </si>
  <si>
    <t>Comms 1: Message</t>
  </si>
  <si>
    <t>Real Time</t>
  </si>
  <si>
    <t>Real duration</t>
  </si>
  <si>
    <t>Task 2 Description</t>
  </si>
  <si>
    <t>Task 3 Description</t>
  </si>
  <si>
    <t>Task 4 Description</t>
  </si>
  <si>
    <t>System 3</t>
  </si>
  <si>
    <t>END: SECTION 2 NAME</t>
  </si>
  <si>
    <t>Comms 2: Message</t>
  </si>
  <si>
    <t>Comms 3: Message</t>
  </si>
  <si>
    <t>Comms 4: Message</t>
  </si>
  <si>
    <t>Task 5 Description</t>
  </si>
  <si>
    <t>Task 6 Description</t>
  </si>
  <si>
    <t>Task 7 Description</t>
  </si>
  <si>
    <t>Task 8 Description</t>
  </si>
  <si>
    <t>Task 9 Description</t>
  </si>
  <si>
    <t>Task 10 Description</t>
  </si>
  <si>
    <t>Task 11 Description</t>
  </si>
  <si>
    <t>Task 12 Description</t>
  </si>
  <si>
    <t>Task 13 Description</t>
  </si>
  <si>
    <t>Task 14 Description</t>
  </si>
  <si>
    <t>Task 15 Description</t>
  </si>
  <si>
    <t>Rollback Activities</t>
  </si>
  <si>
    <t>Cutover Activities</t>
  </si>
  <si>
    <t>High Level Activity 1</t>
  </si>
  <si>
    <t>High Level Activity 5</t>
  </si>
  <si>
    <t>High Level Activity 2</t>
  </si>
  <si>
    <t>Activity 3</t>
  </si>
  <si>
    <t>High Level Activity 4</t>
  </si>
  <si>
    <t>Comms Final: Go Live</t>
  </si>
  <si>
    <t>Rollback Completed</t>
  </si>
  <si>
    <t>Comms Final: Rollback Completed</t>
  </si>
  <si>
    <r>
      <rPr>
        <u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 xml:space="preserve">: </t>
    </r>
  </si>
  <si>
    <r>
      <rPr>
        <u/>
        <sz val="11"/>
        <color theme="1"/>
        <rFont val="Calibri"/>
        <family val="2"/>
        <scheme val="minor"/>
      </rPr>
      <t>Reason and resolution plan:</t>
    </r>
    <r>
      <rPr>
        <sz val="11"/>
        <color theme="1"/>
        <rFont val="Calibri"/>
        <family val="2"/>
        <scheme val="minor"/>
      </rPr>
      <t xml:space="preserve">
</t>
    </r>
  </si>
  <si>
    <t>y to</t>
  </si>
  <si>
    <t>Actual Time</t>
  </si>
  <si>
    <t>Actual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</si>
</sst>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/mm/yy;@"/>
    <numFmt numFmtId="165" formatCode="00"/>
    <numFmt numFmtId="166" formatCode="[$-F400]h:mm:ss\ AM/PM"/>
    <numFmt numFmtId="167" formatCode="[$-409]h:mm:ss\ AM/PM;@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Down">
        <bgColor theme="0" tint="-0.14999847407452621"/>
      </patternFill>
    </fill>
    <fill>
      <patternFill patternType="lightDown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168" fontId="6" fillId="0" borderId="0"/>
    <xf numFmtId="9" fontId="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2" fontId="2" fillId="0" borderId="1" xfId="1" applyNumberForma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6" fontId="7" fillId="2" borderId="1" xfId="0" applyNumberFormat="1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8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18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9" fontId="8" fillId="4" borderId="1" xfId="5" applyFont="1" applyFill="1" applyBorder="1" applyAlignment="1">
      <alignment horizontal="center" vertical="center" wrapText="1"/>
    </xf>
    <xf numFmtId="18" fontId="8" fillId="4" borderId="16" xfId="0" applyNumberFormat="1" applyFont="1" applyFill="1" applyBorder="1" applyAlignment="1">
      <alignment horizontal="center" vertical="center" wrapText="1"/>
    </xf>
    <xf numFmtId="9" fontId="8" fillId="4" borderId="16" xfId="5" applyFont="1" applyFill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9" fontId="8" fillId="0" borderId="0" xfId="5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2" fillId="11" borderId="0" xfId="0" applyFont="1" applyFill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5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 wrapText="1" readingOrder="1"/>
    </xf>
    <xf numFmtId="16" fontId="14" fillId="2" borderId="1" xfId="0" applyNumberFormat="1" applyFont="1" applyFill="1" applyBorder="1" applyAlignment="1">
      <alignment horizontal="center" vertical="center" wrapText="1" readingOrder="1"/>
    </xf>
    <xf numFmtId="0" fontId="0" fillId="2" borderId="35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14" fontId="7" fillId="2" borderId="16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2" fontId="1" fillId="2" borderId="16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 wrapText="1"/>
    </xf>
    <xf numFmtId="49" fontId="3" fillId="0" borderId="4" xfId="0" quotePrefix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vertical="center"/>
    </xf>
    <xf numFmtId="167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7" fillId="2" borderId="0" xfId="5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17" fillId="2" borderId="0" xfId="0" applyNumberFormat="1" applyFont="1" applyFill="1" applyBorder="1" applyAlignment="1">
      <alignment horizontal="center" vertical="center" wrapText="1"/>
    </xf>
    <xf numFmtId="14" fontId="18" fillId="13" borderId="5" xfId="0" applyNumberFormat="1" applyFont="1" applyFill="1" applyBorder="1" applyAlignment="1">
      <alignment horizontal="center" vertical="center" wrapText="1"/>
    </xf>
    <xf numFmtId="14" fontId="18" fillId="13" borderId="2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5" fontId="7" fillId="12" borderId="4" xfId="0" applyNumberFormat="1" applyFont="1" applyFill="1" applyBorder="1" applyAlignment="1">
      <alignment vertical="center" wrapText="1"/>
    </xf>
    <xf numFmtId="14" fontId="7" fillId="12" borderId="7" xfId="0" applyNumberFormat="1" applyFont="1" applyFill="1" applyBorder="1" applyAlignment="1">
      <alignment horizontal="center" vertical="center" wrapText="1"/>
    </xf>
    <xf numFmtId="1" fontId="7" fillId="12" borderId="7" xfId="0" applyNumberFormat="1" applyFont="1" applyFill="1" applyBorder="1" applyAlignment="1">
      <alignment horizontal="center" vertical="center" wrapText="1"/>
    </xf>
    <xf numFmtId="18" fontId="7" fillId="12" borderId="7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9" fontId="7" fillId="12" borderId="7" xfId="5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vertical="center" wrapText="1"/>
    </xf>
    <xf numFmtId="165" fontId="7" fillId="12" borderId="3" xfId="0" applyNumberFormat="1" applyFont="1" applyFill="1" applyBorder="1" applyAlignment="1">
      <alignment vertical="center" wrapText="1"/>
    </xf>
    <xf numFmtId="0" fontId="16" fillId="11" borderId="5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center" wrapText="1" readingOrder="1"/>
    </xf>
    <xf numFmtId="16" fontId="14" fillId="0" borderId="5" xfId="0" applyNumberFormat="1" applyFont="1" applyBorder="1" applyAlignment="1">
      <alignment horizontal="center" vertical="center" wrapText="1" readingOrder="1"/>
    </xf>
    <xf numFmtId="16" fontId="14" fillId="2" borderId="5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5" fontId="8" fillId="0" borderId="0" xfId="0" applyNumberFormat="1" applyFont="1" applyAlignment="1">
      <alignment horizontal="center" vertical="center"/>
    </xf>
    <xf numFmtId="14" fontId="7" fillId="15" borderId="1" xfId="0" applyNumberFormat="1" applyFont="1" applyFill="1" applyBorder="1" applyAlignment="1">
      <alignment horizontal="center" vertical="center" wrapText="1"/>
    </xf>
    <xf numFmtId="14" fontId="8" fillId="16" borderId="16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9" fontId="8" fillId="16" borderId="1" xfId="5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left" vertical="center" wrapText="1"/>
    </xf>
    <xf numFmtId="0" fontId="8" fillId="16" borderId="3" xfId="0" applyFont="1" applyFill="1" applyBorder="1" applyAlignment="1">
      <alignment horizontal="center" vertical="center" wrapText="1"/>
    </xf>
    <xf numFmtId="18" fontId="8" fillId="16" borderId="16" xfId="0" applyNumberFormat="1" applyFont="1" applyFill="1" applyBorder="1" applyAlignment="1">
      <alignment horizontal="center" vertical="center" wrapText="1"/>
    </xf>
    <xf numFmtId="1" fontId="8" fillId="16" borderId="16" xfId="0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4" xfId="0" quotePrefix="1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18" fontId="18" fillId="13" borderId="1" xfId="0" applyNumberFormat="1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 wrapText="1"/>
    </xf>
    <xf numFmtId="14" fontId="9" fillId="13" borderId="23" xfId="0" applyNumberFormat="1" applyFont="1" applyFill="1" applyBorder="1" applyAlignment="1">
      <alignment horizontal="center" vertical="center" wrapText="1"/>
    </xf>
    <xf numFmtId="0" fontId="9" fillId="13" borderId="23" xfId="0" applyFont="1" applyFill="1" applyBorder="1" applyAlignment="1">
      <alignment vertical="center" wrapText="1"/>
    </xf>
    <xf numFmtId="0" fontId="9" fillId="13" borderId="23" xfId="0" applyFont="1" applyFill="1" applyBorder="1" applyAlignment="1">
      <alignment horizontal="center" vertical="center" wrapText="1"/>
    </xf>
    <xf numFmtId="165" fontId="18" fillId="13" borderId="23" xfId="0" applyNumberFormat="1" applyFont="1" applyFill="1" applyBorder="1" applyAlignment="1">
      <alignment horizontal="left" vertical="center" wrapText="1"/>
    </xf>
    <xf numFmtId="0" fontId="9" fillId="13" borderId="19" xfId="0" applyFont="1" applyFill="1" applyBorder="1" applyAlignment="1">
      <alignment vertical="center" wrapText="1"/>
    </xf>
    <xf numFmtId="1" fontId="9" fillId="13" borderId="23" xfId="0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readingOrder="1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7" fillId="2" borderId="6" xfId="0" applyFont="1" applyFill="1" applyBorder="1"/>
    <xf numFmtId="0" fontId="18" fillId="1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10" borderId="6" xfId="0" applyFont="1" applyFill="1" applyBorder="1"/>
    <xf numFmtId="9" fontId="8" fillId="0" borderId="1" xfId="5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10" borderId="27" xfId="0" applyFont="1" applyFill="1" applyBorder="1"/>
    <xf numFmtId="9" fontId="8" fillId="0" borderId="28" xfId="5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0" fillId="0" borderId="0" xfId="5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5" fontId="16" fillId="2" borderId="34" xfId="0" applyNumberFormat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right" vertical="center"/>
    </xf>
    <xf numFmtId="0" fontId="0" fillId="0" borderId="27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  <xf numFmtId="0" fontId="18" fillId="9" borderId="24" xfId="0" applyFont="1" applyFill="1" applyBorder="1" applyAlignment="1">
      <alignment horizontal="center"/>
    </xf>
    <xf numFmtId="0" fontId="18" fillId="9" borderId="25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33" xfId="0" applyFont="1" applyFill="1" applyBorder="1" applyAlignment="1">
      <alignment horizontal="right"/>
    </xf>
    <xf numFmtId="14" fontId="1" fillId="2" borderId="25" xfId="0" applyNumberFormat="1" applyFont="1" applyFill="1" applyBorder="1" applyAlignment="1">
      <alignment horizontal="left"/>
    </xf>
    <xf numFmtId="14" fontId="1" fillId="2" borderId="26" xfId="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 wrapText="1" readingOrder="1"/>
    </xf>
    <xf numFmtId="0" fontId="0" fillId="0" borderId="7" xfId="0" applyFont="1" applyBorder="1" applyAlignment="1">
      <alignment horizontal="center" vertical="center" wrapText="1" readingOrder="1"/>
    </xf>
    <xf numFmtId="0" fontId="0" fillId="0" borderId="3" xfId="0" applyFont="1" applyBorder="1" applyAlignment="1">
      <alignment horizontal="center" vertical="center" wrapText="1" readingOrder="1"/>
    </xf>
    <xf numFmtId="0" fontId="19" fillId="6" borderId="39" xfId="0" applyFont="1" applyFill="1" applyBorder="1" applyAlignment="1">
      <alignment horizontal="center" vertical="center" textRotation="255" wrapText="1" readingOrder="1"/>
    </xf>
    <xf numFmtId="0" fontId="19" fillId="6" borderId="36" xfId="0" applyFont="1" applyFill="1" applyBorder="1" applyAlignment="1">
      <alignment horizontal="center" vertical="center" textRotation="255" wrapText="1" readingOrder="1"/>
    </xf>
    <xf numFmtId="0" fontId="19" fillId="6" borderId="40" xfId="0" applyFont="1" applyFill="1" applyBorder="1" applyAlignment="1">
      <alignment horizontal="center" vertical="center" textRotation="255" wrapText="1" readingOrder="1"/>
    </xf>
  </cellXfs>
  <cellStyles count="7">
    <cellStyle name="Excel Built-in Normal" xfId="4" xr:uid="{00000000-0005-0000-0000-000000000000}"/>
    <cellStyle name="Hyperlink" xfId="1" builtinId="8"/>
    <cellStyle name="Normal" xfId="0" builtinId="0"/>
    <cellStyle name="Normal 2" xfId="6" xr:uid="{0C43403A-6E1F-4B04-917B-C8F2929A9248}"/>
    <cellStyle name="Normal 8 5" xfId="2" xr:uid="{00000000-0005-0000-0000-000003000000}"/>
    <cellStyle name="Percent" xfId="5" builtinId="5"/>
    <cellStyle name="Standard_GTS Risk, Issue, Assumption and Dependency Log GTS_internal" xfId="3" xr:uid="{00000000-0005-0000-0000-000005000000}"/>
  </cellStyles>
  <dxfs count="6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0" formatCode="dd\-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/>
        <i val="0"/>
        <color rgb="FF0070C0"/>
      </font>
      <fill>
        <patternFill>
          <bgColor theme="9" tint="0.59996337778862885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Gray"/>
      </fill>
    </dxf>
    <dxf>
      <fill>
        <patternFill patternType="mediumGray"/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/>
        <i val="0"/>
        <color theme="0"/>
      </font>
      <fill>
        <patternFill>
          <bgColor rgb="FF534D2F"/>
        </patternFill>
      </fill>
      <border>
        <bottom style="medium">
          <color auto="1"/>
        </bottom>
      </border>
    </dxf>
  </dxfs>
  <tableStyles count="2" defaultTableStyle="TableStyleMedium2" defaultPivotStyle="PivotStyleMedium9">
    <tableStyle name="Jan Style" pivot="0" count="2" xr9:uid="{3BFCD6DE-8478-4A7A-99BE-27FAA8A80D9C}">
      <tableStyleElement type="headerRow" dxfId="603"/>
      <tableStyleElement type="firstRowStripe" dxfId="602"/>
    </tableStyle>
    <tableStyle name="Table Style 1" pivot="0" count="0" xr9:uid="{6F8E3B08-BE2A-4FA0-ABCA-8D6CFD805AE3}"/>
  </tableStyles>
  <colors>
    <mruColors>
      <color rgb="FF00FF00"/>
      <color rgb="FF66FF99"/>
      <color rgb="FF00539F"/>
      <color rgb="FF009644"/>
      <color rgb="FFFF6600"/>
      <color rgb="FF33CCFF"/>
      <color rgb="FF99FFCC"/>
      <color rgb="FFFF5050"/>
      <color rgb="FF534D2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status</a:t>
            </a:r>
            <a:endParaRPr lang="en-US" baseline="0"/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i="1" baseline="0"/>
              <a:t>(including progress of partially executed tasks)</a:t>
            </a:r>
            <a:endParaRPr lang="en-US" sz="800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168883217354896"/>
          <c:y val="0.26025774109426031"/>
          <c:w val="0.35442394100140528"/>
          <c:h val="0.69006886598982198"/>
        </c:manualLayout>
      </c:layout>
      <c:pieChart>
        <c:varyColors val="1"/>
        <c:ser>
          <c:idx val="8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67FD-40C5-A479-A3F49633AE7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FD-40C5-A479-A3F49633AE76}"/>
              </c:ext>
            </c:extLst>
          </c:dPt>
          <c:dLbls>
            <c:dLbl>
              <c:idx val="0"/>
              <c:layout>
                <c:manualLayout>
                  <c:x val="-0.15127049028686052"/>
                  <c:y val="-0.191413631255907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D-40C5-A479-A3F49633AE76}"/>
                </c:ext>
              </c:extLst>
            </c:dLbl>
            <c:dLbl>
              <c:idx val="1"/>
              <c:layout>
                <c:manualLayout>
                  <c:x val="0.14762833323802874"/>
                  <c:y val="5.8520447695197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FD-40C5-A479-A3F49633AE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'C-Dashboard'!$D$4:$D$5</c:f>
              <c:strCache>
                <c:ptCount val="2"/>
                <c:pt idx="0">
                  <c:v>Completed</c:v>
                </c:pt>
                <c:pt idx="1">
                  <c:v>Remaining</c:v>
                </c:pt>
              </c:strCache>
            </c:strRef>
          </c:cat>
          <c:val>
            <c:numRef>
              <c:f>'C-Dashboard'!$E$4:$E$5</c:f>
              <c:numCache>
                <c:formatCode>0%</c:formatCode>
                <c:ptCount val="2"/>
                <c:pt idx="0">
                  <c:v>0.57619047619047614</c:v>
                </c:pt>
                <c:pt idx="1">
                  <c:v>0.42380952380952386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D-40C5-A479-A3F49633AE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status</a:t>
            </a:r>
            <a:endParaRPr lang="en-US" baseline="0"/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i="1" baseline="0"/>
              <a:t>(including progress of partially executed tasks)</a:t>
            </a:r>
            <a:endParaRPr lang="en-US" sz="800" i="1"/>
          </a:p>
        </c:rich>
      </c:tx>
      <c:layout>
        <c:manualLayout>
          <c:xMode val="edge"/>
          <c:yMode val="edge"/>
          <c:x val="0.2872002218686595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430141671196769"/>
          <c:y val="0.23129150522851311"/>
          <c:w val="0.33118130057988771"/>
          <c:h val="0.66067116610423693"/>
        </c:manualLayout>
      </c:layout>
      <c:pieChart>
        <c:varyColors val="1"/>
        <c:ser>
          <c:idx val="8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106-4159-B9A2-45F87C1B1941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06-4159-B9A2-45F87C1B1941}"/>
              </c:ext>
            </c:extLst>
          </c:dPt>
          <c:dLbls>
            <c:dLbl>
              <c:idx val="0"/>
              <c:layout>
                <c:manualLayout>
                  <c:x val="-2.3678347051724179E-3"/>
                  <c:y val="0.207369495479731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6-4159-B9A2-45F87C1B1941}"/>
                </c:ext>
              </c:extLst>
            </c:dLbl>
            <c:dLbl>
              <c:idx val="1"/>
              <c:layout>
                <c:manualLayout>
                  <c:x val="1.0562322106967737E-2"/>
                  <c:y val="-0.174603174603174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6-4159-B9A2-45F87C1B1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'C-Dashboard'!$D$4:$D$5</c:f>
              <c:strCache>
                <c:ptCount val="2"/>
                <c:pt idx="0">
                  <c:v>Completed</c:v>
                </c:pt>
                <c:pt idx="1">
                  <c:v>Remaining</c:v>
                </c:pt>
              </c:strCache>
            </c:strRef>
          </c:cat>
          <c:val>
            <c:numRef>
              <c:f>'C-Dashboard'!$F$4:$F$5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6-4159-B9A2-45F87C1B19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38430</xdr:colOff>
      <xdr:row>12</xdr:row>
      <xdr:rowOff>17145</xdr:rowOff>
    </xdr:from>
    <xdr:to>
      <xdr:col>7</xdr:col>
      <xdr:colOff>990599</xdr:colOff>
      <xdr:row>24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4866E1-BB6B-4A4F-924B-4730E209C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29404</xdr:colOff>
      <xdr:row>12</xdr:row>
      <xdr:rowOff>26670</xdr:rowOff>
    </xdr:from>
    <xdr:to>
      <xdr:col>12</xdr:col>
      <xdr:colOff>1009650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C7A806-CD00-4DAD-9ABD-491C2099C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172036</xdr:colOff>
      <xdr:row>2</xdr:row>
      <xdr:rowOff>103603</xdr:rowOff>
    </xdr:from>
    <xdr:to>
      <xdr:col>0</xdr:col>
      <xdr:colOff>525633</xdr:colOff>
      <xdr:row>3</xdr:row>
      <xdr:rowOff>56992</xdr:rowOff>
    </xdr:to>
    <xdr:grpSp>
      <xdr:nvGrpSpPr>
        <xdr:cNvPr id="319" name="Group 318">
          <a:extLst>
            <a:ext uri="{FF2B5EF4-FFF2-40B4-BE49-F238E27FC236}">
              <a16:creationId xmlns:a16="http://schemas.microsoft.com/office/drawing/2014/main" id="{3D882B4A-2121-4174-93C6-E1519C04711A}"/>
            </a:ext>
          </a:extLst>
        </xdr:cNvPr>
        <xdr:cNvGrpSpPr/>
      </xdr:nvGrpSpPr>
      <xdr:grpSpPr>
        <a:xfrm>
          <a:off x="175846" y="688214"/>
          <a:ext cx="351692" cy="340776"/>
          <a:chOff x="-421030" y="379471"/>
          <a:chExt cx="318281" cy="318281"/>
        </a:xfrm>
      </xdr:grpSpPr>
      <xdr:sp macro="" textlink="">
        <xdr:nvSpPr>
          <xdr:cNvPr id="320" name="Oval 319">
            <a:extLst>
              <a:ext uri="{FF2B5EF4-FFF2-40B4-BE49-F238E27FC236}">
                <a16:creationId xmlns:a16="http://schemas.microsoft.com/office/drawing/2014/main" id="{239FB502-03DB-4136-A60C-B38211EEE568}"/>
              </a:ext>
            </a:extLst>
          </xdr:cNvPr>
          <xdr:cNvSpPr/>
        </xdr:nvSpPr>
        <xdr:spPr>
          <a:xfrm>
            <a:off x="-373144" y="424477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21" name="Picture 320">
            <a:extLst>
              <a:ext uri="{FF2B5EF4-FFF2-40B4-BE49-F238E27FC236}">
                <a16:creationId xmlns:a16="http://schemas.microsoft.com/office/drawing/2014/main" id="{9BA3BA14-A80D-47CF-A029-8AAED42EC1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421030" y="379471"/>
            <a:ext cx="318281" cy="31828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237497</xdr:colOff>
      <xdr:row>1</xdr:row>
      <xdr:rowOff>224117</xdr:rowOff>
    </xdr:from>
    <xdr:to>
      <xdr:col>0</xdr:col>
      <xdr:colOff>493059</xdr:colOff>
      <xdr:row>2</xdr:row>
      <xdr:rowOff>93162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14F8E82B-F363-480F-B0F5-F3B830C32A01}"/>
            </a:ext>
          </a:extLst>
        </xdr:cNvPr>
        <xdr:cNvGrpSpPr/>
      </xdr:nvGrpSpPr>
      <xdr:grpSpPr>
        <a:xfrm>
          <a:off x="235592" y="421341"/>
          <a:ext cx="257467" cy="258337"/>
          <a:chOff x="-382239" y="104367"/>
          <a:chExt cx="254814" cy="254814"/>
        </a:xfrm>
      </xdr:grpSpPr>
      <xdr:sp macro="" textlink="">
        <xdr:nvSpPr>
          <xdr:cNvPr id="323" name="Oval 322">
            <a:extLst>
              <a:ext uri="{FF2B5EF4-FFF2-40B4-BE49-F238E27FC236}">
                <a16:creationId xmlns:a16="http://schemas.microsoft.com/office/drawing/2014/main" id="{FEB887C6-1296-4C3B-A762-07876DA03D66}"/>
              </a:ext>
            </a:extLst>
          </xdr:cNvPr>
          <xdr:cNvSpPr/>
        </xdr:nvSpPr>
        <xdr:spPr>
          <a:xfrm>
            <a:off x="-366087" y="117640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24" name="Picture 323">
            <a:extLst>
              <a:ext uri="{FF2B5EF4-FFF2-40B4-BE49-F238E27FC236}">
                <a16:creationId xmlns:a16="http://schemas.microsoft.com/office/drawing/2014/main" id="{CE6C6E1A-98BE-40A8-BCF2-37A48C3FE0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382239" y="104367"/>
            <a:ext cx="254814" cy="25481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211894</xdr:colOff>
      <xdr:row>3</xdr:row>
      <xdr:rowOff>29704</xdr:rowOff>
    </xdr:from>
    <xdr:to>
      <xdr:col>0</xdr:col>
      <xdr:colOff>513517</xdr:colOff>
      <xdr:row>4</xdr:row>
      <xdr:rowOff>55260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DFB26E84-7319-4B3A-9803-4A2E4E776A19}"/>
            </a:ext>
          </a:extLst>
        </xdr:cNvPr>
        <xdr:cNvGrpSpPr/>
      </xdr:nvGrpSpPr>
      <xdr:grpSpPr>
        <a:xfrm>
          <a:off x="215704" y="999797"/>
          <a:ext cx="301623" cy="412944"/>
          <a:chOff x="51582" y="743937"/>
          <a:chExt cx="309243" cy="400841"/>
        </a:xfrm>
      </xdr:grpSpPr>
      <xdr:sp macro="" textlink="">
        <xdr:nvSpPr>
          <xdr:cNvPr id="338" name="Oval 337">
            <a:extLst>
              <a:ext uri="{FF2B5EF4-FFF2-40B4-BE49-F238E27FC236}">
                <a16:creationId xmlns:a16="http://schemas.microsoft.com/office/drawing/2014/main" id="{BC554977-3E21-41EB-AFF2-FC96796F8034}"/>
              </a:ext>
            </a:extLst>
          </xdr:cNvPr>
          <xdr:cNvSpPr/>
        </xdr:nvSpPr>
        <xdr:spPr>
          <a:xfrm>
            <a:off x="96088" y="830223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39" name="Picture 338">
            <a:extLst>
              <a:ext uri="{FF2B5EF4-FFF2-40B4-BE49-F238E27FC236}">
                <a16:creationId xmlns:a16="http://schemas.microsoft.com/office/drawing/2014/main" id="{3259456D-5EB7-471D-B798-754F8FB98C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582" y="743937"/>
            <a:ext cx="309243" cy="400841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378690</xdr:colOff>
      <xdr:row>3</xdr:row>
      <xdr:rowOff>62752</xdr:rowOff>
    </xdr:from>
    <xdr:to>
      <xdr:col>15</xdr:col>
      <xdr:colOff>129988</xdr:colOff>
      <xdr:row>3</xdr:row>
      <xdr:rowOff>312797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23D30E6A-90C3-46DA-82D8-30EE0A46B8BA}"/>
            </a:ext>
          </a:extLst>
        </xdr:cNvPr>
        <xdr:cNvGrpSpPr/>
      </xdr:nvGrpSpPr>
      <xdr:grpSpPr>
        <a:xfrm>
          <a:off x="7631137" y="1032845"/>
          <a:ext cx="257132" cy="246235"/>
          <a:chOff x="-382239" y="104367"/>
          <a:chExt cx="254814" cy="254814"/>
        </a:xfrm>
      </xdr:grpSpPr>
      <xdr:sp macro="" textlink="">
        <xdr:nvSpPr>
          <xdr:cNvPr id="341" name="Oval 340">
            <a:extLst>
              <a:ext uri="{FF2B5EF4-FFF2-40B4-BE49-F238E27FC236}">
                <a16:creationId xmlns:a16="http://schemas.microsoft.com/office/drawing/2014/main" id="{F3D42022-30C0-488F-820F-24056CD086EC}"/>
              </a:ext>
            </a:extLst>
          </xdr:cNvPr>
          <xdr:cNvSpPr/>
        </xdr:nvSpPr>
        <xdr:spPr>
          <a:xfrm>
            <a:off x="-366087" y="117640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42" name="Picture 341">
            <a:extLst>
              <a:ext uri="{FF2B5EF4-FFF2-40B4-BE49-F238E27FC236}">
                <a16:creationId xmlns:a16="http://schemas.microsoft.com/office/drawing/2014/main" id="{D47F094C-880A-4F4D-98E1-EE5BEB6216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382239" y="104367"/>
            <a:ext cx="254814" cy="254814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302559</xdr:colOff>
      <xdr:row>4</xdr:row>
      <xdr:rowOff>56029</xdr:rowOff>
    </xdr:from>
    <xdr:to>
      <xdr:col>17</xdr:col>
      <xdr:colOff>151891</xdr:colOff>
      <xdr:row>5</xdr:row>
      <xdr:rowOff>9418</xdr:rowOff>
    </xdr:to>
    <xdr:grpSp>
      <xdr:nvGrpSpPr>
        <xdr:cNvPr id="343" name="Group 342">
          <a:extLst>
            <a:ext uri="{FF2B5EF4-FFF2-40B4-BE49-F238E27FC236}">
              <a16:creationId xmlns:a16="http://schemas.microsoft.com/office/drawing/2014/main" id="{97A6E631-AC0B-44B9-827D-EA48A20C30E6}"/>
            </a:ext>
          </a:extLst>
        </xdr:cNvPr>
        <xdr:cNvGrpSpPr/>
      </xdr:nvGrpSpPr>
      <xdr:grpSpPr>
        <a:xfrm>
          <a:off x="8559053" y="1413510"/>
          <a:ext cx="351356" cy="333156"/>
          <a:chOff x="-421030" y="379471"/>
          <a:chExt cx="318281" cy="318281"/>
        </a:xfrm>
      </xdr:grpSpPr>
      <xdr:sp macro="" textlink="">
        <xdr:nvSpPr>
          <xdr:cNvPr id="344" name="Oval 343">
            <a:extLst>
              <a:ext uri="{FF2B5EF4-FFF2-40B4-BE49-F238E27FC236}">
                <a16:creationId xmlns:a16="http://schemas.microsoft.com/office/drawing/2014/main" id="{2680193B-ED89-46EC-814D-64E34F220821}"/>
              </a:ext>
            </a:extLst>
          </xdr:cNvPr>
          <xdr:cNvSpPr/>
        </xdr:nvSpPr>
        <xdr:spPr>
          <a:xfrm>
            <a:off x="-373144" y="424477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45" name="Picture 344">
            <a:extLst>
              <a:ext uri="{FF2B5EF4-FFF2-40B4-BE49-F238E27FC236}">
                <a16:creationId xmlns:a16="http://schemas.microsoft.com/office/drawing/2014/main" id="{FCFF27A2-49AD-4224-80E3-10EFF71126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421030" y="379471"/>
            <a:ext cx="318281" cy="31828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313765</xdr:colOff>
      <xdr:row>6</xdr:row>
      <xdr:rowOff>112058</xdr:rowOff>
    </xdr:from>
    <xdr:to>
      <xdr:col>19</xdr:col>
      <xdr:colOff>111123</xdr:colOff>
      <xdr:row>7</xdr:row>
      <xdr:rowOff>137614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AB5E29CA-9F77-4D6E-AEFD-94BCAFB3259A}"/>
            </a:ext>
          </a:extLst>
        </xdr:cNvPr>
        <xdr:cNvGrpSpPr/>
      </xdr:nvGrpSpPr>
      <xdr:grpSpPr>
        <a:xfrm>
          <a:off x="9572401" y="2236693"/>
          <a:ext cx="301287" cy="414849"/>
          <a:chOff x="51582" y="743937"/>
          <a:chExt cx="309243" cy="400841"/>
        </a:xfrm>
      </xdr:grpSpPr>
      <xdr:sp macro="" textlink="">
        <xdr:nvSpPr>
          <xdr:cNvPr id="347" name="Oval 346">
            <a:extLst>
              <a:ext uri="{FF2B5EF4-FFF2-40B4-BE49-F238E27FC236}">
                <a16:creationId xmlns:a16="http://schemas.microsoft.com/office/drawing/2014/main" id="{CCA0B2CF-2425-452D-9DB2-90DFF5165D89}"/>
              </a:ext>
            </a:extLst>
          </xdr:cNvPr>
          <xdr:cNvSpPr/>
        </xdr:nvSpPr>
        <xdr:spPr>
          <a:xfrm>
            <a:off x="96088" y="830223"/>
            <a:ext cx="222507" cy="22826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9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8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7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6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5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4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3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200" algn="l" defTabSz="685800" rtl="0" eaLnBrk="1" latinLnBrk="0" hangingPunct="1">
              <a:defRPr sz="135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pic>
        <xdr:nvPicPr>
          <xdr:cNvPr id="348" name="Picture 347">
            <a:extLst>
              <a:ext uri="{FF2B5EF4-FFF2-40B4-BE49-F238E27FC236}">
                <a16:creationId xmlns:a16="http://schemas.microsoft.com/office/drawing/2014/main" id="{16EF6F2C-D022-4152-8A80-3C9F5C72DA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582" y="743937"/>
            <a:ext cx="309243" cy="40084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0F8B90-548E-41E7-86F0-3026FA783AFE}" name="Table5" displayName="Table5" ref="B1:H116" totalsRowShown="0" headerRowDxfId="23" dataDxfId="22">
  <autoFilter ref="B1:H116" xr:uid="{43F68B20-0547-4D05-9F49-52187E98F7E8}"/>
  <sortState xmlns:xlrd2="http://schemas.microsoft.com/office/spreadsheetml/2017/richdata2" ref="B2:H116">
    <sortCondition ref="B2:B116"/>
    <sortCondition ref="C2:C116"/>
  </sortState>
  <tableColumns count="7">
    <tableColumn id="1" xr3:uid="{164C12A5-477A-4412-9695-5129770C325A}" name="Date" dataDxfId="21"/>
    <tableColumn id="2" xr3:uid="{593A5F28-2668-4BE5-B103-FD263771D523}" name="Area" dataDxfId="20"/>
    <tableColumn id="3" xr3:uid="{21A015AE-785B-4ED2-B61E-EDAE0CACC87C}" name="Notes/Action" dataDxfId="19"/>
    <tableColumn id="4" xr3:uid="{D98B0D5A-EA7A-4CE6-9984-BB023F95D3C2}" name="Owner" dataDxfId="18"/>
    <tableColumn id="5" xr3:uid="{2289EF1D-6F57-4DF5-B455-3B796EF62546}" name="Status" dataDxfId="17"/>
    <tableColumn id="7" xr3:uid="{5BF78CF5-E34C-40A6-A89C-363C2B836259}" name="Update Date" dataDxfId="16"/>
    <tableColumn id="6" xr3:uid="{16F39FC6-5B0C-4835-AB96-D9940E71F5BA}" name="Comments" dataDxfId="15"/>
  </tableColumns>
  <tableStyleInfo name="Jan 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7F5E24-583D-4739-811C-10BAD4776853}" name="TableContact" displayName="TableContact" ref="A1:J18" totalsRowShown="0" headerRowDxfId="14" dataDxfId="12" headerRowBorderDxfId="13" tableBorderDxfId="11" totalsRowBorderDxfId="10">
  <autoFilter ref="A1:J18" xr:uid="{9782A996-B6A1-431A-B48A-29A5F9D03529}"/>
  <sortState xmlns:xlrd2="http://schemas.microsoft.com/office/spreadsheetml/2017/richdata2" ref="A2:J18">
    <sortCondition ref="A2:A18"/>
    <sortCondition ref="B2:B18"/>
  </sortState>
  <tableColumns count="10">
    <tableColumn id="1" xr3:uid="{D807CEDB-DB6F-4976-91A2-DCA45C73A22B}" name="Team" dataDxfId="9"/>
    <tableColumn id="2" xr3:uid="{CA6F3B16-F0CB-41BE-9EE2-A5308304E809}" name="Name" dataDxfId="8"/>
    <tableColumn id="4" xr3:uid="{B28C0450-040F-416B-9D08-0AFDFC597E33}" name="Role" dataDxfId="7"/>
    <tableColumn id="13" xr3:uid="{13A7674B-AE6D-4D8B-9EB1-8B39E72E16A2}" name="Comms Group" dataDxfId="6"/>
    <tableColumn id="7" xr3:uid="{DB7D375F-3235-4B49-900D-C8892075887A}" name="Intro Priority" dataDxfId="5"/>
    <tableColumn id="8" xr3:uid="{7B5ED9CE-FE0D-42B7-A209-39CC5D74B111}" name="Intro Meeting" dataDxfId="4"/>
    <tableColumn id="9" xr3:uid="{D3E28EF5-CEF2-44EF-A521-C12D0AC29AF5}" name="Workshop" dataDxfId="3"/>
    <tableColumn id="10" xr3:uid="{1F5F7040-662B-4024-A436-36263231602F}" name="Workshop Date" dataDxfId="2"/>
    <tableColumn id="11" xr3:uid="{0F833A92-E915-42F9-AC43-23300967684F}" name="Email" dataDxfId="1" dataCellStyle="Hyperlink"/>
    <tableColumn id="12" xr3:uid="{E28561EE-7852-4883-A2EB-6066C859CB4D}" name="Phone number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03A7-760D-4AD9-A33B-810881915ED7}">
  <sheetPr>
    <tabColor theme="3" tint="0.79998168889431442"/>
  </sheetPr>
  <dimension ref="A1:M27"/>
  <sheetViews>
    <sheetView showGridLines="0" topLeftCell="A3" zoomScaleNormal="100" workbookViewId="0">
      <selection activeCell="D9" sqref="D9:D12"/>
    </sheetView>
  </sheetViews>
  <sheetFormatPr defaultColWidth="8.85546875" defaultRowHeight="15" x14ac:dyDescent="0.25"/>
  <cols>
    <col min="1" max="1" width="15.5703125" style="127" customWidth="1"/>
    <col min="2" max="2" width="15.85546875" style="128" bestFit="1" customWidth="1"/>
    <col min="3" max="3" width="2.42578125" style="127" customWidth="1"/>
    <col min="4" max="4" width="17.85546875" style="127" bestFit="1" customWidth="1"/>
    <col min="5" max="6" width="11.42578125" style="127" bestFit="1" customWidth="1"/>
    <col min="7" max="7" width="7.42578125" style="127" bestFit="1" customWidth="1"/>
    <col min="8" max="8" width="15.42578125" style="127" customWidth="1"/>
    <col min="9" max="9" width="0.85546875" style="127" customWidth="1"/>
    <col min="10" max="10" width="18.42578125" style="127" bestFit="1" customWidth="1"/>
    <col min="11" max="11" width="14.5703125" style="127" bestFit="1" customWidth="1"/>
    <col min="12" max="12" width="19.5703125" style="127" bestFit="1" customWidth="1"/>
    <col min="13" max="13" width="15.5703125" style="127" bestFit="1" customWidth="1"/>
    <col min="14" max="16384" width="8.85546875" style="127"/>
  </cols>
  <sheetData>
    <row r="1" spans="1:13" ht="8.1" customHeight="1" thickBot="1" x14ac:dyDescent="0.3"/>
    <row r="2" spans="1:13" x14ac:dyDescent="0.25">
      <c r="A2" s="150" t="s">
        <v>0</v>
      </c>
      <c r="B2" s="150"/>
      <c r="D2" s="151" t="s">
        <v>1</v>
      </c>
      <c r="E2" s="152"/>
      <c r="F2" s="152"/>
      <c r="G2" s="152"/>
      <c r="H2" s="152"/>
      <c r="I2" s="152"/>
      <c r="J2" s="152"/>
      <c r="K2" s="152"/>
      <c r="L2" s="152"/>
      <c r="M2" s="153"/>
    </row>
    <row r="3" spans="1:13" x14ac:dyDescent="0.25">
      <c r="A3" s="129" t="s">
        <v>2</v>
      </c>
      <c r="B3" s="130" t="s">
        <v>71</v>
      </c>
      <c r="D3" s="131" t="s">
        <v>3</v>
      </c>
      <c r="E3" s="132" t="s">
        <v>4</v>
      </c>
      <c r="F3" s="132" t="s">
        <v>5</v>
      </c>
      <c r="G3" s="131"/>
      <c r="H3" s="154" t="s">
        <v>6</v>
      </c>
      <c r="I3" s="155"/>
      <c r="J3" s="133" t="s">
        <v>7</v>
      </c>
      <c r="K3" s="134" t="s">
        <v>8</v>
      </c>
      <c r="L3" s="135" t="s">
        <v>9</v>
      </c>
      <c r="M3" s="136" t="s">
        <v>10</v>
      </c>
    </row>
    <row r="4" spans="1:13" x14ac:dyDescent="0.25">
      <c r="A4" s="129" t="s">
        <v>11</v>
      </c>
      <c r="B4" s="137">
        <v>5</v>
      </c>
      <c r="D4" s="138" t="s">
        <v>12</v>
      </c>
      <c r="E4" s="139">
        <f ca="1">AVERAGE(INDIRECT("'"&amp;B3&amp;"'!"&amp;_xlfn.CONCAT(_xlfn.CONCAT(B8,TEXT(B4,"0")),":",_xlfn.CONCAT(B8,TEXT(B5,"0")))))</f>
        <v>0.57619047619047614</v>
      </c>
      <c r="F4" s="140">
        <f ca="1">AVERAGE(INDIRECT("'"&amp;B10&amp;"'!"&amp;_xlfn.CONCAT(_xlfn.CONCAT(B15,TEXT(B11,"0")),":",_xlfn.CONCAT(B15,TEXT(B12,"0")))))</f>
        <v>0</v>
      </c>
      <c r="G4" s="138" t="s">
        <v>4</v>
      </c>
      <c r="H4" s="156">
        <f ca="1">COUNTA(INDIRECT("'"&amp;B3&amp;"'!"&amp;_xlfn.CONCAT(_xlfn.CONCAT(B6,TEXT(B4,"0")),":",_xlfn.CONCAT(B6,TEXT(B5,"0")))))</f>
        <v>21</v>
      </c>
      <c r="I4" s="157"/>
      <c r="J4" s="158">
        <f ca="1">COUNTIF(INDIRECT("'"&amp;B3&amp;"'!"&amp;_xlfn.CONCAT(_xlfn.CONCAT(B8,TEXT(B4,"0")),":",_xlfn.CONCAT(B8,TEXT(B5,"0")))),"100%")</f>
        <v>8</v>
      </c>
      <c r="K4" s="158">
        <f ca="1">COUNTIF(INDIRECT("'"&amp;B10&amp;"'!"&amp;_xlfn.CONCAT(_xlfn.CONCAT(B15,TEXT(B11,"0")),":",_xlfn.CONCAT(B15,TEXT(B12,"0")))),"100%")</f>
        <v>0</v>
      </c>
      <c r="L4" s="158">
        <f ca="1">COUNTIFS(INDIRECT("'"&amp;B3&amp;"'!"&amp;_xlfn.CONCAT(_xlfn.CONCAT(B8,TEXT(B4,"0")),":",_xlfn.CONCAT(B8,TEXT(B5,"0")))),"0%",INDIRECT("'"&amp;B3&amp;"'!"&amp;_xlfn.CONCAT(_xlfn.CONCAT(B7,TEXT(B4,"0")),":",_xlfn.CONCAT(B7,TEXT(B5,"0")))),"&lt;"&amp;J7)</f>
        <v>4</v>
      </c>
      <c r="M4" s="160">
        <f ca="1">COUNTIFS(INDIRECT("'"&amp;B10&amp;"'!"&amp;_xlfn.CONCAT(_xlfn.CONCAT(B15,TEXT(B11,"0")),":",_xlfn.CONCAT(B15,TEXT(B12,"0")))),"100%",INDIRECT("'"&amp;B10&amp;"'!"&amp;_xlfn.CONCAT(_xlfn.CONCAT(B14,TEXT(B11,"0")),":",_xlfn.CONCAT(B14,TEXT(B12,"0")))),"&lt;"&amp;J7)</f>
        <v>0</v>
      </c>
    </row>
    <row r="5" spans="1:13" ht="15.75" thickBot="1" x14ac:dyDescent="0.3">
      <c r="A5" s="129" t="s">
        <v>13</v>
      </c>
      <c r="B5" s="137">
        <v>1000</v>
      </c>
      <c r="D5" s="141" t="s">
        <v>14</v>
      </c>
      <c r="E5" s="142">
        <f ca="1">1-AVERAGE(INDIRECT("'"&amp;B3&amp;"'!"&amp;_xlfn.CONCAT(_xlfn.CONCAT(B8,TEXT(B11,"0")),":",_xlfn.CONCAT(B8,TEXT(B12,"0")))))</f>
        <v>0.42380952380952386</v>
      </c>
      <c r="F5" s="143">
        <f ca="1">1-AVERAGE(INDIRECT("'"&amp;B10&amp;"'!"&amp;_xlfn.CONCAT(_xlfn.CONCAT(B15,TEXT(B11,"0")),":",_xlfn.CONCAT(B15,TEXT(B12,"0")))))</f>
        <v>1</v>
      </c>
      <c r="G5" s="141" t="s">
        <v>5</v>
      </c>
      <c r="H5" s="162">
        <f ca="1">COUNTA(INDIRECT("'"&amp;B10&amp;"'!"&amp;_xlfn.CONCAT(_xlfn.CONCAT(B13,TEXT(B11,"0")),":",_xlfn.CONCAT(B13,TEXT(B12,"0")))))</f>
        <v>21</v>
      </c>
      <c r="I5" s="163"/>
      <c r="J5" s="159"/>
      <c r="K5" s="159"/>
      <c r="L5" s="159"/>
      <c r="M5" s="161"/>
    </row>
    <row r="6" spans="1:13" ht="15.75" thickBot="1" x14ac:dyDescent="0.3">
      <c r="A6" s="129" t="s">
        <v>15</v>
      </c>
      <c r="B6" s="137" t="s">
        <v>16</v>
      </c>
      <c r="E6" s="144"/>
      <c r="F6" s="145"/>
      <c r="G6" s="145"/>
      <c r="H6" s="44"/>
      <c r="I6" s="44"/>
      <c r="J6" s="44"/>
      <c r="K6" s="44"/>
      <c r="L6" s="44"/>
      <c r="M6" s="44"/>
    </row>
    <row r="7" spans="1:13" ht="15.75" thickBot="1" x14ac:dyDescent="0.3">
      <c r="A7" s="129" t="s">
        <v>17</v>
      </c>
      <c r="B7" s="137" t="s">
        <v>18</v>
      </c>
      <c r="D7" s="172" t="s">
        <v>19</v>
      </c>
      <c r="E7" s="173"/>
      <c r="F7" s="173"/>
      <c r="G7" s="173"/>
      <c r="H7" s="173"/>
      <c r="I7" s="174"/>
      <c r="J7" s="175">
        <f ca="1">TODAY()</f>
        <v>44066</v>
      </c>
      <c r="K7" s="175"/>
      <c r="L7" s="175"/>
      <c r="M7" s="176"/>
    </row>
    <row r="8" spans="1:13" ht="16.5" thickBot="1" x14ac:dyDescent="0.3">
      <c r="A8" s="129" t="s">
        <v>20</v>
      </c>
      <c r="B8" s="137" t="s">
        <v>21</v>
      </c>
      <c r="D8" s="194" t="s">
        <v>52</v>
      </c>
      <c r="E8" s="195"/>
      <c r="F8" s="196" t="s">
        <v>22</v>
      </c>
      <c r="G8" s="196"/>
      <c r="H8" s="146">
        <f>'C-Detailed Plan'!B1</f>
        <v>43845</v>
      </c>
      <c r="I8" s="177"/>
      <c r="J8" s="194" t="s">
        <v>5</v>
      </c>
      <c r="K8" s="195"/>
      <c r="L8" s="147"/>
      <c r="M8" s="146"/>
    </row>
    <row r="9" spans="1:13" ht="14.45" customHeight="1" x14ac:dyDescent="0.25">
      <c r="A9" s="150" t="s">
        <v>23</v>
      </c>
      <c r="B9" s="150"/>
      <c r="D9" s="164" t="s">
        <v>24</v>
      </c>
      <c r="E9" s="166" t="s">
        <v>159</v>
      </c>
      <c r="F9" s="166"/>
      <c r="G9" s="167"/>
      <c r="H9" s="168"/>
      <c r="I9" s="177"/>
      <c r="J9" s="164" t="s">
        <v>24</v>
      </c>
      <c r="K9" s="166" t="s">
        <v>159</v>
      </c>
      <c r="L9" s="166"/>
      <c r="M9" s="168"/>
    </row>
    <row r="10" spans="1:13" ht="14.45" customHeight="1" x14ac:dyDescent="0.25">
      <c r="A10" s="129" t="s">
        <v>25</v>
      </c>
      <c r="B10" s="130" t="s">
        <v>72</v>
      </c>
      <c r="D10" s="165"/>
      <c r="E10" s="169"/>
      <c r="F10" s="169"/>
      <c r="G10" s="170"/>
      <c r="H10" s="171"/>
      <c r="I10" s="177"/>
      <c r="J10" s="165"/>
      <c r="K10" s="169"/>
      <c r="L10" s="169"/>
      <c r="M10" s="171"/>
    </row>
    <row r="11" spans="1:13" ht="14.45" customHeight="1" x14ac:dyDescent="0.25">
      <c r="A11" s="129" t="s">
        <v>11</v>
      </c>
      <c r="B11" s="137">
        <v>5</v>
      </c>
      <c r="D11" s="165"/>
      <c r="E11" s="169"/>
      <c r="F11" s="169"/>
      <c r="G11" s="170"/>
      <c r="H11" s="171"/>
      <c r="I11" s="177"/>
      <c r="J11" s="165"/>
      <c r="K11" s="169"/>
      <c r="L11" s="169"/>
      <c r="M11" s="171"/>
    </row>
    <row r="12" spans="1:13" x14ac:dyDescent="0.25">
      <c r="A12" s="129" t="s">
        <v>13</v>
      </c>
      <c r="B12" s="137">
        <v>1000</v>
      </c>
      <c r="D12" s="165"/>
      <c r="E12" s="169"/>
      <c r="F12" s="169"/>
      <c r="G12" s="170"/>
      <c r="H12" s="171"/>
      <c r="I12" s="177"/>
      <c r="J12" s="165"/>
      <c r="K12" s="169"/>
      <c r="L12" s="169"/>
      <c r="M12" s="171"/>
    </row>
    <row r="13" spans="1:13" x14ac:dyDescent="0.25">
      <c r="A13" s="129" t="s">
        <v>15</v>
      </c>
      <c r="B13" s="137" t="s">
        <v>16</v>
      </c>
      <c r="D13" s="179"/>
      <c r="E13" s="180"/>
      <c r="F13" s="180"/>
      <c r="G13" s="180"/>
      <c r="H13" s="181"/>
      <c r="I13" s="177"/>
      <c r="J13" s="179"/>
      <c r="K13" s="180"/>
      <c r="L13" s="180"/>
      <c r="M13" s="181"/>
    </row>
    <row r="14" spans="1:13" x14ac:dyDescent="0.25">
      <c r="A14" s="129" t="s">
        <v>26</v>
      </c>
      <c r="B14" s="137" t="s">
        <v>18</v>
      </c>
      <c r="D14" s="182"/>
      <c r="E14" s="183"/>
      <c r="F14" s="183"/>
      <c r="G14" s="183"/>
      <c r="H14" s="184"/>
      <c r="I14" s="177"/>
      <c r="J14" s="182"/>
      <c r="K14" s="183"/>
      <c r="L14" s="183"/>
      <c r="M14" s="184"/>
    </row>
    <row r="15" spans="1:13" x14ac:dyDescent="0.25">
      <c r="A15" s="129" t="s">
        <v>27</v>
      </c>
      <c r="B15" s="137" t="s">
        <v>21</v>
      </c>
      <c r="D15" s="182"/>
      <c r="E15" s="183"/>
      <c r="F15" s="183"/>
      <c r="G15" s="183"/>
      <c r="H15" s="184"/>
      <c r="I15" s="177"/>
      <c r="J15" s="182"/>
      <c r="K15" s="183"/>
      <c r="L15" s="183"/>
      <c r="M15" s="184"/>
    </row>
    <row r="16" spans="1:13" x14ac:dyDescent="0.25">
      <c r="D16" s="182"/>
      <c r="E16" s="183"/>
      <c r="F16" s="183"/>
      <c r="G16" s="183"/>
      <c r="H16" s="184"/>
      <c r="I16" s="177"/>
      <c r="J16" s="182"/>
      <c r="K16" s="183"/>
      <c r="L16" s="183"/>
      <c r="M16" s="184"/>
    </row>
    <row r="17" spans="4:13" x14ac:dyDescent="0.25">
      <c r="D17" s="182"/>
      <c r="E17" s="183"/>
      <c r="F17" s="183"/>
      <c r="G17" s="183"/>
      <c r="H17" s="184"/>
      <c r="I17" s="177"/>
      <c r="J17" s="182"/>
      <c r="K17" s="183"/>
      <c r="L17" s="183"/>
      <c r="M17" s="184"/>
    </row>
    <row r="18" spans="4:13" x14ac:dyDescent="0.25">
      <c r="D18" s="182"/>
      <c r="E18" s="183"/>
      <c r="F18" s="183"/>
      <c r="G18" s="183"/>
      <c r="H18" s="184"/>
      <c r="I18" s="177"/>
      <c r="J18" s="182"/>
      <c r="K18" s="183"/>
      <c r="L18" s="183"/>
      <c r="M18" s="184"/>
    </row>
    <row r="19" spans="4:13" ht="18.600000000000001" customHeight="1" x14ac:dyDescent="0.25">
      <c r="D19" s="182"/>
      <c r="E19" s="183"/>
      <c r="F19" s="183"/>
      <c r="G19" s="183"/>
      <c r="H19" s="184"/>
      <c r="I19" s="177"/>
      <c r="J19" s="182"/>
      <c r="K19" s="183"/>
      <c r="L19" s="183"/>
      <c r="M19" s="184"/>
    </row>
    <row r="20" spans="4:13" x14ac:dyDescent="0.25">
      <c r="D20" s="182"/>
      <c r="E20" s="183"/>
      <c r="F20" s="183"/>
      <c r="G20" s="183"/>
      <c r="H20" s="184"/>
      <c r="I20" s="177"/>
      <c r="J20" s="182"/>
      <c r="K20" s="183"/>
      <c r="L20" s="183"/>
      <c r="M20" s="184"/>
    </row>
    <row r="21" spans="4:13" x14ac:dyDescent="0.25">
      <c r="D21" s="182"/>
      <c r="E21" s="183"/>
      <c r="F21" s="183"/>
      <c r="G21" s="183"/>
      <c r="H21" s="184"/>
      <c r="I21" s="177"/>
      <c r="J21" s="182"/>
      <c r="K21" s="183"/>
      <c r="L21" s="183"/>
      <c r="M21" s="184"/>
    </row>
    <row r="22" spans="4:13" x14ac:dyDescent="0.25">
      <c r="D22" s="182"/>
      <c r="E22" s="183"/>
      <c r="F22" s="183"/>
      <c r="G22" s="183"/>
      <c r="H22" s="184"/>
      <c r="I22" s="177"/>
      <c r="J22" s="182"/>
      <c r="K22" s="183"/>
      <c r="L22" s="183"/>
      <c r="M22" s="184"/>
    </row>
    <row r="23" spans="4:13" x14ac:dyDescent="0.25">
      <c r="D23" s="182"/>
      <c r="E23" s="183"/>
      <c r="F23" s="183"/>
      <c r="G23" s="183"/>
      <c r="H23" s="184"/>
      <c r="I23" s="177"/>
      <c r="J23" s="182"/>
      <c r="K23" s="183"/>
      <c r="L23" s="183"/>
      <c r="M23" s="184"/>
    </row>
    <row r="24" spans="4:13" x14ac:dyDescent="0.25">
      <c r="D24" s="182"/>
      <c r="E24" s="183"/>
      <c r="F24" s="183"/>
      <c r="G24" s="183"/>
      <c r="H24" s="184"/>
      <c r="I24" s="177"/>
      <c r="J24" s="182"/>
      <c r="K24" s="183"/>
      <c r="L24" s="183"/>
      <c r="M24" s="184"/>
    </row>
    <row r="25" spans="4:13" x14ac:dyDescent="0.25">
      <c r="D25" s="185"/>
      <c r="E25" s="186"/>
      <c r="F25" s="186"/>
      <c r="G25" s="186"/>
      <c r="H25" s="187"/>
      <c r="I25" s="177"/>
      <c r="J25" s="185"/>
      <c r="K25" s="186"/>
      <c r="L25" s="186"/>
      <c r="M25" s="187"/>
    </row>
    <row r="26" spans="4:13" x14ac:dyDescent="0.25">
      <c r="D26" s="188" t="str">
        <f ca="1">J4 &amp; " tasks executed to date out of " &amp; H4 &amp; " total tasks"</f>
        <v>8 tasks executed to date out of 21 total tasks</v>
      </c>
      <c r="E26" s="189"/>
      <c r="F26" s="189"/>
      <c r="G26" s="189"/>
      <c r="H26" s="190"/>
      <c r="I26" s="177"/>
      <c r="J26" s="188" t="str">
        <f ca="1">K4 &amp; " tasks executed to date out of " &amp; H5 &amp; " total tasks"</f>
        <v>0 tasks executed to date out of 21 total tasks</v>
      </c>
      <c r="K26" s="189"/>
      <c r="L26" s="189"/>
      <c r="M26" s="190"/>
    </row>
    <row r="27" spans="4:13" ht="62.1" customHeight="1" thickBot="1" x14ac:dyDescent="0.3">
      <c r="D27" s="148" t="str">
        <f ca="1">L4 &amp; " task(s) behind schedule"</f>
        <v>4 task(s) behind schedule</v>
      </c>
      <c r="E27" s="191" t="s">
        <v>160</v>
      </c>
      <c r="F27" s="191"/>
      <c r="G27" s="192"/>
      <c r="H27" s="193"/>
      <c r="I27" s="178"/>
      <c r="J27" s="149" t="str">
        <f ca="1">M4 &amp; " task(s) behind schedule"</f>
        <v>0 task(s) behind schedule</v>
      </c>
      <c r="K27" s="191" t="s">
        <v>160</v>
      </c>
      <c r="L27" s="191"/>
      <c r="M27" s="193"/>
    </row>
  </sheetData>
  <mergeCells count="26">
    <mergeCell ref="D7:I7"/>
    <mergeCell ref="J7:M7"/>
    <mergeCell ref="I8:I27"/>
    <mergeCell ref="D13:H25"/>
    <mergeCell ref="J13:M25"/>
    <mergeCell ref="D26:H26"/>
    <mergeCell ref="J26:M26"/>
    <mergeCell ref="E27:H27"/>
    <mergeCell ref="K27:M27"/>
    <mergeCell ref="J8:K8"/>
    <mergeCell ref="D8:E8"/>
    <mergeCell ref="F8:G8"/>
    <mergeCell ref="A9:B9"/>
    <mergeCell ref="D9:D12"/>
    <mergeCell ref="E9:H12"/>
    <mergeCell ref="J9:J12"/>
    <mergeCell ref="K9:M12"/>
    <mergeCell ref="A2:B2"/>
    <mergeCell ref="D2:M2"/>
    <mergeCell ref="H3:I3"/>
    <mergeCell ref="H4:I4"/>
    <mergeCell ref="J4:J5"/>
    <mergeCell ref="K4:K5"/>
    <mergeCell ref="L4:L5"/>
    <mergeCell ref="M4:M5"/>
    <mergeCell ref="H5:I5"/>
  </mergeCells>
  <conditionalFormatting sqref="D9">
    <cfRule type="expression" dxfId="601" priority="4">
      <formula>D9="Red"</formula>
    </cfRule>
    <cfRule type="expression" dxfId="600" priority="5">
      <formula>D9="Amber"</formula>
    </cfRule>
    <cfRule type="expression" dxfId="599" priority="6">
      <formula>D9="Green"</formula>
    </cfRule>
  </conditionalFormatting>
  <conditionalFormatting sqref="J9">
    <cfRule type="expression" dxfId="598" priority="1">
      <formula>J9="Red"</formula>
    </cfRule>
    <cfRule type="expression" dxfId="597" priority="2">
      <formula>J9="Amber"</formula>
    </cfRule>
    <cfRule type="expression" dxfId="596" priority="3">
      <formula>J9="Green"</formula>
    </cfRule>
  </conditionalFormatting>
  <dataValidations count="1">
    <dataValidation type="list" allowBlank="1" showInputMessage="1" showErrorMessage="1" sqref="D9 J9" xr:uid="{71735E88-E6A2-49E7-B1C2-DCDF48684989}">
      <formula1>"Green, Amber, Red"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5AEB-54BE-4D3F-B583-F4109B265259}">
  <sheetPr>
    <tabColor theme="3" tint="0.79998168889431442"/>
  </sheetPr>
  <dimension ref="A1:HD14"/>
  <sheetViews>
    <sheetView showGridLines="0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10.85546875" style="42" customWidth="1"/>
    <col min="2" max="71" width="7.5703125" style="44" customWidth="1"/>
    <col min="72" max="94" width="7.5703125" style="42" customWidth="1"/>
    <col min="95" max="95" width="8.28515625" style="42" customWidth="1"/>
    <col min="96" max="112" width="7.5703125" style="42" customWidth="1"/>
    <col min="113" max="113" width="8.28515625" style="42" customWidth="1"/>
    <col min="114" max="211" width="7.5703125" style="42" customWidth="1"/>
    <col min="212" max="16384" width="9.140625" style="42"/>
  </cols>
  <sheetData>
    <row r="1" spans="1:212" s="41" customFormat="1" ht="15.75" x14ac:dyDescent="0.25">
      <c r="A1" s="94"/>
      <c r="B1" s="45">
        <v>43822</v>
      </c>
      <c r="C1" s="45">
        <f>B1+1</f>
        <v>43823</v>
      </c>
      <c r="D1" s="45">
        <f t="shared" ref="D1:BO1" si="0">C1+1</f>
        <v>43824</v>
      </c>
      <c r="E1" s="45">
        <f t="shared" si="0"/>
        <v>43825</v>
      </c>
      <c r="F1" s="45">
        <f t="shared" si="0"/>
        <v>43826</v>
      </c>
      <c r="G1" s="46">
        <f t="shared" si="0"/>
        <v>43827</v>
      </c>
      <c r="H1" s="46">
        <f t="shared" si="0"/>
        <v>43828</v>
      </c>
      <c r="I1" s="45">
        <f t="shared" si="0"/>
        <v>43829</v>
      </c>
      <c r="J1" s="45">
        <f t="shared" si="0"/>
        <v>43830</v>
      </c>
      <c r="K1" s="45">
        <f t="shared" si="0"/>
        <v>43831</v>
      </c>
      <c r="L1" s="45">
        <f t="shared" si="0"/>
        <v>43832</v>
      </c>
      <c r="M1" s="45">
        <f t="shared" si="0"/>
        <v>43833</v>
      </c>
      <c r="N1" s="46">
        <f t="shared" si="0"/>
        <v>43834</v>
      </c>
      <c r="O1" s="46">
        <f t="shared" si="0"/>
        <v>43835</v>
      </c>
      <c r="P1" s="45">
        <f t="shared" si="0"/>
        <v>43836</v>
      </c>
      <c r="Q1" s="45">
        <f t="shared" si="0"/>
        <v>43837</v>
      </c>
      <c r="R1" s="45">
        <f t="shared" si="0"/>
        <v>43838</v>
      </c>
      <c r="S1" s="45">
        <f t="shared" si="0"/>
        <v>43839</v>
      </c>
      <c r="T1" s="45">
        <f t="shared" si="0"/>
        <v>43840</v>
      </c>
      <c r="U1" s="46">
        <f>T1+1</f>
        <v>43841</v>
      </c>
      <c r="V1" s="46">
        <f t="shared" si="0"/>
        <v>43842</v>
      </c>
      <c r="W1" s="45">
        <f t="shared" si="0"/>
        <v>43843</v>
      </c>
      <c r="X1" s="45">
        <f t="shared" si="0"/>
        <v>43844</v>
      </c>
      <c r="Y1" s="45">
        <f t="shared" si="0"/>
        <v>43845</v>
      </c>
      <c r="Z1" s="45">
        <f t="shared" si="0"/>
        <v>43846</v>
      </c>
      <c r="AA1" s="45">
        <f t="shared" si="0"/>
        <v>43847</v>
      </c>
      <c r="AB1" s="46">
        <f t="shared" si="0"/>
        <v>43848</v>
      </c>
      <c r="AC1" s="46">
        <f t="shared" si="0"/>
        <v>43849</v>
      </c>
      <c r="AD1" s="45">
        <f>AC1+1</f>
        <v>43850</v>
      </c>
      <c r="AE1" s="45">
        <f>AD1+1</f>
        <v>43851</v>
      </c>
      <c r="AF1" s="45">
        <f t="shared" si="0"/>
        <v>43852</v>
      </c>
      <c r="AG1" s="45">
        <f t="shared" si="0"/>
        <v>43853</v>
      </c>
      <c r="AH1" s="45">
        <f t="shared" si="0"/>
        <v>43854</v>
      </c>
      <c r="AI1" s="46">
        <f t="shared" si="0"/>
        <v>43855</v>
      </c>
      <c r="AJ1" s="46">
        <f t="shared" si="0"/>
        <v>43856</v>
      </c>
      <c r="AK1" s="45">
        <f t="shared" si="0"/>
        <v>43857</v>
      </c>
      <c r="AL1" s="45">
        <f t="shared" si="0"/>
        <v>43858</v>
      </c>
      <c r="AM1" s="45">
        <f t="shared" si="0"/>
        <v>43859</v>
      </c>
      <c r="AN1" s="45">
        <f t="shared" si="0"/>
        <v>43860</v>
      </c>
      <c r="AO1" s="45">
        <f t="shared" si="0"/>
        <v>43861</v>
      </c>
      <c r="AP1" s="46">
        <f t="shared" si="0"/>
        <v>43862</v>
      </c>
      <c r="AQ1" s="46">
        <f t="shared" si="0"/>
        <v>43863</v>
      </c>
      <c r="AR1" s="45">
        <f t="shared" si="0"/>
        <v>43864</v>
      </c>
      <c r="AS1" s="45">
        <f t="shared" si="0"/>
        <v>43865</v>
      </c>
      <c r="AT1" s="45">
        <f t="shared" si="0"/>
        <v>43866</v>
      </c>
      <c r="AU1" s="45">
        <f t="shared" si="0"/>
        <v>43867</v>
      </c>
      <c r="AV1" s="45">
        <f t="shared" si="0"/>
        <v>43868</v>
      </c>
      <c r="AW1" s="46">
        <f t="shared" si="0"/>
        <v>43869</v>
      </c>
      <c r="AX1" s="46">
        <f t="shared" si="0"/>
        <v>43870</v>
      </c>
      <c r="AY1" s="45">
        <f t="shared" si="0"/>
        <v>43871</v>
      </c>
      <c r="AZ1" s="45">
        <f t="shared" si="0"/>
        <v>43872</v>
      </c>
      <c r="BA1" s="45">
        <f t="shared" si="0"/>
        <v>43873</v>
      </c>
      <c r="BB1" s="45">
        <f t="shared" si="0"/>
        <v>43874</v>
      </c>
      <c r="BC1" s="45">
        <f t="shared" si="0"/>
        <v>43875</v>
      </c>
      <c r="BD1" s="46">
        <f t="shared" si="0"/>
        <v>43876</v>
      </c>
      <c r="BE1" s="46">
        <f t="shared" si="0"/>
        <v>43877</v>
      </c>
      <c r="BF1" s="45">
        <f t="shared" si="0"/>
        <v>43878</v>
      </c>
      <c r="BG1" s="45">
        <f t="shared" si="0"/>
        <v>43879</v>
      </c>
      <c r="BH1" s="45">
        <f t="shared" si="0"/>
        <v>43880</v>
      </c>
      <c r="BI1" s="45">
        <f t="shared" si="0"/>
        <v>43881</v>
      </c>
      <c r="BJ1" s="45">
        <f t="shared" si="0"/>
        <v>43882</v>
      </c>
      <c r="BK1" s="46">
        <f t="shared" si="0"/>
        <v>43883</v>
      </c>
      <c r="BL1" s="46">
        <f t="shared" si="0"/>
        <v>43884</v>
      </c>
      <c r="BM1" s="45">
        <f t="shared" si="0"/>
        <v>43885</v>
      </c>
      <c r="BN1" s="45">
        <f t="shared" si="0"/>
        <v>43886</v>
      </c>
      <c r="BO1" s="45">
        <f t="shared" si="0"/>
        <v>43887</v>
      </c>
      <c r="BP1" s="45">
        <f t="shared" ref="BP1:DI1" si="1">BO1+1</f>
        <v>43888</v>
      </c>
      <c r="BQ1" s="45">
        <f t="shared" si="1"/>
        <v>43889</v>
      </c>
      <c r="BR1" s="46">
        <f t="shared" si="1"/>
        <v>43890</v>
      </c>
      <c r="BS1" s="46">
        <f t="shared" si="1"/>
        <v>43891</v>
      </c>
      <c r="BT1" s="45">
        <f t="shared" si="1"/>
        <v>43892</v>
      </c>
      <c r="BU1" s="45">
        <f t="shared" si="1"/>
        <v>43893</v>
      </c>
      <c r="BV1" s="45">
        <f t="shared" si="1"/>
        <v>43894</v>
      </c>
      <c r="BW1" s="45">
        <f t="shared" si="1"/>
        <v>43895</v>
      </c>
      <c r="BX1" s="45">
        <f t="shared" si="1"/>
        <v>43896</v>
      </c>
      <c r="BY1" s="46">
        <f t="shared" si="1"/>
        <v>43897</v>
      </c>
      <c r="BZ1" s="46">
        <f t="shared" si="1"/>
        <v>43898</v>
      </c>
      <c r="CA1" s="45">
        <f t="shared" si="1"/>
        <v>43899</v>
      </c>
      <c r="CB1" s="45">
        <f t="shared" si="1"/>
        <v>43900</v>
      </c>
      <c r="CC1" s="45">
        <f t="shared" si="1"/>
        <v>43901</v>
      </c>
      <c r="CD1" s="45">
        <f t="shared" si="1"/>
        <v>43902</v>
      </c>
      <c r="CE1" s="45">
        <f t="shared" si="1"/>
        <v>43903</v>
      </c>
      <c r="CF1" s="46">
        <f t="shared" si="1"/>
        <v>43904</v>
      </c>
      <c r="CG1" s="46">
        <f t="shared" si="1"/>
        <v>43905</v>
      </c>
      <c r="CH1" s="45">
        <f t="shared" si="1"/>
        <v>43906</v>
      </c>
      <c r="CI1" s="45">
        <f t="shared" si="1"/>
        <v>43907</v>
      </c>
      <c r="CJ1" s="45">
        <f t="shared" si="1"/>
        <v>43908</v>
      </c>
      <c r="CK1" s="45">
        <f t="shared" si="1"/>
        <v>43909</v>
      </c>
      <c r="CL1" s="45">
        <f t="shared" si="1"/>
        <v>43910</v>
      </c>
      <c r="CM1" s="46">
        <f t="shared" si="1"/>
        <v>43911</v>
      </c>
      <c r="CN1" s="46">
        <f t="shared" si="1"/>
        <v>43912</v>
      </c>
      <c r="CO1" s="45">
        <f t="shared" si="1"/>
        <v>43913</v>
      </c>
      <c r="CP1" s="45">
        <f t="shared" si="1"/>
        <v>43914</v>
      </c>
      <c r="CQ1" s="45">
        <f t="shared" si="1"/>
        <v>43915</v>
      </c>
      <c r="CR1" s="45">
        <f t="shared" si="1"/>
        <v>43916</v>
      </c>
      <c r="CS1" s="45">
        <f t="shared" si="1"/>
        <v>43917</v>
      </c>
      <c r="CT1" s="46">
        <f t="shared" si="1"/>
        <v>43918</v>
      </c>
      <c r="CU1" s="46">
        <f t="shared" si="1"/>
        <v>43919</v>
      </c>
      <c r="CV1" s="45">
        <f t="shared" si="1"/>
        <v>43920</v>
      </c>
      <c r="CW1" s="45">
        <f t="shared" si="1"/>
        <v>43921</v>
      </c>
      <c r="CX1" s="45">
        <f t="shared" si="1"/>
        <v>43922</v>
      </c>
      <c r="CY1" s="45">
        <f t="shared" si="1"/>
        <v>43923</v>
      </c>
      <c r="CZ1" s="97">
        <f t="shared" si="1"/>
        <v>43924</v>
      </c>
      <c r="DA1" s="98">
        <f t="shared" si="1"/>
        <v>43925</v>
      </c>
      <c r="DB1" s="98">
        <f t="shared" si="1"/>
        <v>43926</v>
      </c>
      <c r="DC1" s="97">
        <f t="shared" si="1"/>
        <v>43927</v>
      </c>
      <c r="DD1" s="97">
        <f t="shared" si="1"/>
        <v>43928</v>
      </c>
      <c r="DE1" s="97">
        <f t="shared" si="1"/>
        <v>43929</v>
      </c>
      <c r="DF1" s="97">
        <f t="shared" si="1"/>
        <v>43930</v>
      </c>
      <c r="DG1" s="97">
        <f t="shared" si="1"/>
        <v>43931</v>
      </c>
      <c r="DH1" s="98">
        <f t="shared" si="1"/>
        <v>43932</v>
      </c>
      <c r="DI1" s="98">
        <f t="shared" si="1"/>
        <v>43933</v>
      </c>
      <c r="DJ1" s="97">
        <f>DI1+1</f>
        <v>43934</v>
      </c>
      <c r="DK1" s="45">
        <f t="shared" ref="DK1:FV1" si="2">DJ1+1</f>
        <v>43935</v>
      </c>
      <c r="DL1" s="45">
        <f t="shared" si="2"/>
        <v>43936</v>
      </c>
      <c r="DM1" s="45">
        <f t="shared" si="2"/>
        <v>43937</v>
      </c>
      <c r="DN1" s="45">
        <f t="shared" si="2"/>
        <v>43938</v>
      </c>
      <c r="DO1" s="46">
        <f t="shared" si="2"/>
        <v>43939</v>
      </c>
      <c r="DP1" s="46">
        <f t="shared" si="2"/>
        <v>43940</v>
      </c>
      <c r="DQ1" s="45">
        <f t="shared" si="2"/>
        <v>43941</v>
      </c>
      <c r="DR1" s="45">
        <f t="shared" si="2"/>
        <v>43942</v>
      </c>
      <c r="DS1" s="45">
        <f t="shared" si="2"/>
        <v>43943</v>
      </c>
      <c r="DT1" s="45">
        <f t="shared" si="2"/>
        <v>43944</v>
      </c>
      <c r="DU1" s="45">
        <f t="shared" si="2"/>
        <v>43945</v>
      </c>
      <c r="DV1" s="46">
        <f t="shared" si="2"/>
        <v>43946</v>
      </c>
      <c r="DW1" s="46">
        <f t="shared" si="2"/>
        <v>43947</v>
      </c>
      <c r="DX1" s="45">
        <f t="shared" si="2"/>
        <v>43948</v>
      </c>
      <c r="DY1" s="45">
        <f t="shared" si="2"/>
        <v>43949</v>
      </c>
      <c r="DZ1" s="45">
        <f t="shared" si="2"/>
        <v>43950</v>
      </c>
      <c r="EA1" s="45">
        <f t="shared" si="2"/>
        <v>43951</v>
      </c>
      <c r="EB1" s="45">
        <f t="shared" si="2"/>
        <v>43952</v>
      </c>
      <c r="EC1" s="46">
        <f t="shared" si="2"/>
        <v>43953</v>
      </c>
      <c r="ED1" s="46">
        <f t="shared" si="2"/>
        <v>43954</v>
      </c>
      <c r="EE1" s="45">
        <f t="shared" si="2"/>
        <v>43955</v>
      </c>
      <c r="EF1" s="45">
        <f t="shared" si="2"/>
        <v>43956</v>
      </c>
      <c r="EG1" s="45">
        <f t="shared" si="2"/>
        <v>43957</v>
      </c>
      <c r="EH1" s="45">
        <f t="shared" si="2"/>
        <v>43958</v>
      </c>
      <c r="EI1" s="45">
        <f t="shared" si="2"/>
        <v>43959</v>
      </c>
      <c r="EJ1" s="46">
        <f t="shared" si="2"/>
        <v>43960</v>
      </c>
      <c r="EK1" s="46">
        <f t="shared" si="2"/>
        <v>43961</v>
      </c>
      <c r="EL1" s="45">
        <f t="shared" si="2"/>
        <v>43962</v>
      </c>
      <c r="EM1" s="45">
        <f t="shared" si="2"/>
        <v>43963</v>
      </c>
      <c r="EN1" s="45">
        <f t="shared" si="2"/>
        <v>43964</v>
      </c>
      <c r="EO1" s="45">
        <f t="shared" si="2"/>
        <v>43965</v>
      </c>
      <c r="EP1" s="45">
        <f t="shared" si="2"/>
        <v>43966</v>
      </c>
      <c r="EQ1" s="46">
        <f t="shared" si="2"/>
        <v>43967</v>
      </c>
      <c r="ER1" s="46">
        <f t="shared" si="2"/>
        <v>43968</v>
      </c>
      <c r="ES1" s="45">
        <f t="shared" si="2"/>
        <v>43969</v>
      </c>
      <c r="ET1" s="45">
        <f t="shared" si="2"/>
        <v>43970</v>
      </c>
      <c r="EU1" s="45">
        <f t="shared" si="2"/>
        <v>43971</v>
      </c>
      <c r="EV1" s="45">
        <f t="shared" si="2"/>
        <v>43972</v>
      </c>
      <c r="EW1" s="45">
        <f t="shared" si="2"/>
        <v>43973</v>
      </c>
      <c r="EX1" s="46">
        <f t="shared" si="2"/>
        <v>43974</v>
      </c>
      <c r="EY1" s="46">
        <f t="shared" si="2"/>
        <v>43975</v>
      </c>
      <c r="EZ1" s="45">
        <f t="shared" si="2"/>
        <v>43976</v>
      </c>
      <c r="FA1" s="45">
        <f t="shared" si="2"/>
        <v>43977</v>
      </c>
      <c r="FB1" s="45">
        <f t="shared" si="2"/>
        <v>43978</v>
      </c>
      <c r="FC1" s="45">
        <f t="shared" si="2"/>
        <v>43979</v>
      </c>
      <c r="FD1" s="45">
        <f t="shared" si="2"/>
        <v>43980</v>
      </c>
      <c r="FE1" s="46">
        <f t="shared" si="2"/>
        <v>43981</v>
      </c>
      <c r="FF1" s="46">
        <f t="shared" si="2"/>
        <v>43982</v>
      </c>
      <c r="FG1" s="45">
        <f t="shared" si="2"/>
        <v>43983</v>
      </c>
      <c r="FH1" s="45">
        <f t="shared" si="2"/>
        <v>43984</v>
      </c>
      <c r="FI1" s="45">
        <f t="shared" si="2"/>
        <v>43985</v>
      </c>
      <c r="FJ1" s="45">
        <f t="shared" si="2"/>
        <v>43986</v>
      </c>
      <c r="FK1" s="45">
        <f t="shared" si="2"/>
        <v>43987</v>
      </c>
      <c r="FL1" s="46">
        <f t="shared" si="2"/>
        <v>43988</v>
      </c>
      <c r="FM1" s="46">
        <f t="shared" si="2"/>
        <v>43989</v>
      </c>
      <c r="FN1" s="45">
        <f t="shared" si="2"/>
        <v>43990</v>
      </c>
      <c r="FO1" s="45">
        <f t="shared" si="2"/>
        <v>43991</v>
      </c>
      <c r="FP1" s="45">
        <f t="shared" si="2"/>
        <v>43992</v>
      </c>
      <c r="FQ1" s="45">
        <f t="shared" si="2"/>
        <v>43993</v>
      </c>
      <c r="FR1" s="45">
        <f t="shared" si="2"/>
        <v>43994</v>
      </c>
      <c r="FS1" s="46">
        <f t="shared" si="2"/>
        <v>43995</v>
      </c>
      <c r="FT1" s="46">
        <f t="shared" si="2"/>
        <v>43996</v>
      </c>
      <c r="FU1" s="45">
        <f t="shared" si="2"/>
        <v>43997</v>
      </c>
      <c r="FV1" s="45">
        <f t="shared" si="2"/>
        <v>43998</v>
      </c>
      <c r="FW1" s="45">
        <f t="shared" ref="FW1:HD1" si="3">FV1+1</f>
        <v>43999</v>
      </c>
      <c r="FX1" s="45">
        <f t="shared" si="3"/>
        <v>44000</v>
      </c>
      <c r="FY1" s="45">
        <f t="shared" si="3"/>
        <v>44001</v>
      </c>
      <c r="FZ1" s="46">
        <f t="shared" si="3"/>
        <v>44002</v>
      </c>
      <c r="GA1" s="46">
        <f t="shared" si="3"/>
        <v>44003</v>
      </c>
      <c r="GB1" s="45">
        <f t="shared" si="3"/>
        <v>44004</v>
      </c>
      <c r="GC1" s="45">
        <f t="shared" si="3"/>
        <v>44005</v>
      </c>
      <c r="GD1" s="45">
        <f t="shared" si="3"/>
        <v>44006</v>
      </c>
      <c r="GE1" s="45">
        <f t="shared" si="3"/>
        <v>44007</v>
      </c>
      <c r="GF1" s="45">
        <f t="shared" si="3"/>
        <v>44008</v>
      </c>
      <c r="GG1" s="46">
        <f t="shared" si="3"/>
        <v>44009</v>
      </c>
      <c r="GH1" s="46">
        <f t="shared" si="3"/>
        <v>44010</v>
      </c>
      <c r="GI1" s="45">
        <f t="shared" si="3"/>
        <v>44011</v>
      </c>
      <c r="GJ1" s="45">
        <f t="shared" si="3"/>
        <v>44012</v>
      </c>
      <c r="GK1" s="45">
        <f t="shared" si="3"/>
        <v>44013</v>
      </c>
      <c r="GL1" s="45">
        <f t="shared" si="3"/>
        <v>44014</v>
      </c>
      <c r="GM1" s="45">
        <f t="shared" si="3"/>
        <v>44015</v>
      </c>
      <c r="GN1" s="46">
        <f t="shared" si="3"/>
        <v>44016</v>
      </c>
      <c r="GO1" s="46">
        <f t="shared" si="3"/>
        <v>44017</v>
      </c>
      <c r="GP1" s="45">
        <f t="shared" si="3"/>
        <v>44018</v>
      </c>
      <c r="GQ1" s="45">
        <f t="shared" si="3"/>
        <v>44019</v>
      </c>
      <c r="GR1" s="45">
        <f t="shared" si="3"/>
        <v>44020</v>
      </c>
      <c r="GS1" s="45">
        <f t="shared" si="3"/>
        <v>44021</v>
      </c>
      <c r="GT1" s="45">
        <f t="shared" si="3"/>
        <v>44022</v>
      </c>
      <c r="GU1" s="46">
        <f t="shared" si="3"/>
        <v>44023</v>
      </c>
      <c r="GV1" s="46">
        <f t="shared" si="3"/>
        <v>44024</v>
      </c>
      <c r="GW1" s="45">
        <f t="shared" si="3"/>
        <v>44025</v>
      </c>
      <c r="GX1" s="45">
        <f t="shared" si="3"/>
        <v>44026</v>
      </c>
      <c r="GY1" s="45">
        <f t="shared" si="3"/>
        <v>44027</v>
      </c>
      <c r="GZ1" s="45">
        <f t="shared" si="3"/>
        <v>44028</v>
      </c>
      <c r="HA1" s="45">
        <f t="shared" si="3"/>
        <v>44029</v>
      </c>
      <c r="HB1" s="46">
        <f t="shared" si="3"/>
        <v>44030</v>
      </c>
      <c r="HC1" s="46">
        <f t="shared" si="3"/>
        <v>44031</v>
      </c>
      <c r="HD1" s="45">
        <f t="shared" si="3"/>
        <v>44032</v>
      </c>
    </row>
    <row r="2" spans="1:212" ht="30" customHeight="1" x14ac:dyDescent="0.25">
      <c r="A2" s="95" t="s">
        <v>28</v>
      </c>
      <c r="B2" s="43"/>
      <c r="C2" s="43"/>
      <c r="D2" s="43"/>
      <c r="E2" s="43"/>
      <c r="F2" s="43"/>
      <c r="G2" s="47"/>
      <c r="H2" s="47"/>
      <c r="I2" s="43"/>
      <c r="J2" s="43"/>
      <c r="K2" s="43"/>
      <c r="L2" s="43"/>
      <c r="M2" s="43"/>
      <c r="N2" s="47"/>
      <c r="O2" s="47"/>
      <c r="P2" s="43"/>
      <c r="Q2" s="43"/>
      <c r="R2" s="43"/>
      <c r="S2" s="43"/>
      <c r="T2" s="43"/>
      <c r="U2" s="47"/>
      <c r="V2" s="47"/>
      <c r="W2" s="43"/>
      <c r="X2" s="43"/>
      <c r="Y2" s="43"/>
      <c r="Z2" s="200" t="s">
        <v>30</v>
      </c>
      <c r="AA2" s="43"/>
      <c r="AB2" s="47"/>
      <c r="AC2" s="47"/>
      <c r="AD2" s="43"/>
      <c r="AE2" s="43"/>
      <c r="AF2" s="43"/>
      <c r="AG2" s="43"/>
      <c r="AH2" s="43"/>
      <c r="AI2" s="47"/>
      <c r="AJ2" s="47"/>
      <c r="AK2" s="43"/>
      <c r="AL2" s="43"/>
      <c r="AM2" s="43"/>
      <c r="AN2" s="43"/>
      <c r="AO2" s="43"/>
      <c r="AP2" s="47"/>
      <c r="AQ2" s="47"/>
      <c r="AR2" s="43"/>
      <c r="AS2" s="43"/>
      <c r="AT2" s="43"/>
      <c r="AU2" s="43"/>
      <c r="AV2" s="43"/>
      <c r="AW2" s="47"/>
      <c r="AX2" s="47"/>
      <c r="AY2" s="43"/>
      <c r="AZ2" s="43"/>
      <c r="BA2" s="43"/>
      <c r="BB2" s="43"/>
      <c r="BC2" s="43"/>
      <c r="BD2" s="47"/>
      <c r="BE2" s="47"/>
      <c r="BF2" s="43"/>
      <c r="BG2" s="43"/>
      <c r="BH2" s="43"/>
      <c r="BI2" s="43"/>
      <c r="BJ2" s="43"/>
      <c r="BK2" s="47"/>
      <c r="BL2" s="47"/>
      <c r="BM2" s="43"/>
      <c r="BN2" s="43"/>
      <c r="BO2" s="43"/>
      <c r="BP2" s="43"/>
      <c r="BQ2" s="43"/>
      <c r="BR2" s="47"/>
      <c r="BS2" s="47"/>
      <c r="BT2" s="43"/>
      <c r="BU2" s="43"/>
      <c r="BV2" s="43"/>
      <c r="BW2" s="43"/>
      <c r="BX2" s="43"/>
      <c r="BY2" s="47"/>
      <c r="BZ2" s="47"/>
      <c r="CA2" s="43"/>
      <c r="CB2" s="43"/>
      <c r="CC2" s="43"/>
      <c r="CD2" s="43"/>
      <c r="CE2" s="43"/>
      <c r="CF2" s="47"/>
      <c r="CG2" s="47"/>
      <c r="CH2" s="43"/>
      <c r="CI2" s="43"/>
      <c r="CJ2" s="43"/>
      <c r="CK2" s="43"/>
      <c r="CL2" s="43"/>
      <c r="CM2" s="47"/>
      <c r="CN2" s="47"/>
      <c r="CO2" s="43"/>
      <c r="CP2" s="43"/>
      <c r="CQ2" s="43"/>
      <c r="CR2" s="43"/>
      <c r="CS2" s="43"/>
      <c r="CT2" s="47"/>
      <c r="CU2" s="47"/>
      <c r="CV2" s="43"/>
      <c r="CW2" s="43"/>
      <c r="CX2" s="43"/>
      <c r="CY2" s="43"/>
      <c r="CZ2" s="43"/>
      <c r="DA2" s="47"/>
      <c r="DB2" s="47"/>
      <c r="DC2" s="43"/>
      <c r="DD2" s="43"/>
      <c r="DE2" s="43"/>
      <c r="DF2" s="43"/>
      <c r="DG2" s="43"/>
      <c r="DH2" s="47"/>
      <c r="DI2" s="47"/>
      <c r="DJ2" s="43"/>
      <c r="DK2" s="43"/>
      <c r="DL2" s="43"/>
      <c r="DM2" s="43"/>
      <c r="DN2" s="43"/>
      <c r="DO2" s="47"/>
      <c r="DP2" s="47"/>
      <c r="DQ2" s="43"/>
      <c r="DR2" s="43"/>
      <c r="DS2" s="43"/>
      <c r="DT2" s="43"/>
      <c r="DU2" s="43"/>
      <c r="DV2" s="47"/>
      <c r="DW2" s="47"/>
      <c r="DX2" s="43"/>
      <c r="DY2" s="43"/>
      <c r="DZ2" s="43"/>
      <c r="EA2" s="43"/>
      <c r="EB2" s="43"/>
      <c r="EC2" s="47"/>
      <c r="ED2" s="47"/>
      <c r="EE2" s="43"/>
      <c r="EF2" s="43"/>
      <c r="EG2" s="43"/>
      <c r="EH2" s="43"/>
      <c r="EI2" s="43"/>
      <c r="EJ2" s="47"/>
      <c r="EK2" s="47"/>
      <c r="EL2" s="43"/>
      <c r="EM2" s="43"/>
      <c r="EN2" s="43"/>
      <c r="EO2" s="43"/>
      <c r="EP2" s="43"/>
      <c r="EQ2" s="47"/>
      <c r="ER2" s="47"/>
      <c r="ES2" s="43"/>
      <c r="ET2" s="43"/>
      <c r="EU2" s="43"/>
      <c r="EV2" s="43"/>
      <c r="EW2" s="43"/>
      <c r="EX2" s="47"/>
      <c r="EY2" s="47"/>
      <c r="EZ2" s="43"/>
      <c r="FA2" s="43"/>
      <c r="FB2" s="43"/>
      <c r="FC2" s="43"/>
      <c r="FD2" s="43"/>
      <c r="FE2" s="47"/>
      <c r="FF2" s="47"/>
      <c r="FG2" s="43"/>
      <c r="FH2" s="43"/>
      <c r="FI2" s="43"/>
      <c r="FJ2" s="43"/>
      <c r="FK2" s="43"/>
      <c r="FL2" s="47"/>
      <c r="FM2" s="47"/>
      <c r="FN2" s="43"/>
      <c r="FO2" s="43"/>
      <c r="FP2" s="43"/>
      <c r="FQ2" s="43"/>
      <c r="FR2" s="43"/>
      <c r="FS2" s="47"/>
      <c r="FT2" s="47"/>
      <c r="FU2" s="43"/>
      <c r="FV2" s="43"/>
      <c r="FW2" s="43"/>
      <c r="FX2" s="43"/>
      <c r="FY2" s="43"/>
      <c r="FZ2" s="47"/>
      <c r="GA2" s="47"/>
      <c r="GB2" s="43"/>
      <c r="GC2" s="43"/>
      <c r="GD2" s="43"/>
      <c r="GE2" s="43"/>
      <c r="GF2" s="43"/>
      <c r="GG2" s="47"/>
      <c r="GH2" s="47"/>
      <c r="GI2" s="43"/>
      <c r="GJ2" s="43"/>
      <c r="GK2" s="43"/>
      <c r="GL2" s="43"/>
      <c r="GM2" s="43"/>
      <c r="GN2" s="47"/>
      <c r="GO2" s="47"/>
      <c r="GP2" s="43"/>
      <c r="GQ2" s="43"/>
      <c r="GR2" s="43"/>
      <c r="GS2" s="43"/>
      <c r="GT2" s="43"/>
      <c r="GU2" s="47"/>
      <c r="GV2" s="47"/>
      <c r="GW2" s="43"/>
      <c r="GX2" s="43"/>
      <c r="GY2" s="43"/>
      <c r="GZ2" s="43"/>
      <c r="HA2" s="43"/>
      <c r="HB2" s="47"/>
      <c r="HC2" s="47"/>
    </row>
    <row r="3" spans="1:212" ht="30" customHeight="1" x14ac:dyDescent="0.25">
      <c r="A3" s="40"/>
      <c r="B3" s="43"/>
      <c r="C3" s="43"/>
      <c r="D3" s="43"/>
      <c r="E3" s="43"/>
      <c r="F3" s="43"/>
      <c r="G3" s="47"/>
      <c r="H3" s="47"/>
      <c r="I3" s="43"/>
      <c r="J3" s="43"/>
      <c r="K3" s="43"/>
      <c r="L3" s="43"/>
      <c r="M3" s="43"/>
      <c r="N3" s="47"/>
      <c r="O3" s="47"/>
      <c r="P3" s="43"/>
      <c r="Q3" s="43"/>
      <c r="R3" s="43"/>
      <c r="S3" s="43"/>
      <c r="T3" s="43"/>
      <c r="U3" s="47"/>
      <c r="V3" s="47"/>
      <c r="W3" s="197" t="s">
        <v>155</v>
      </c>
      <c r="X3" s="198"/>
      <c r="Y3" s="199"/>
      <c r="Z3" s="201"/>
      <c r="AA3" s="43"/>
      <c r="AB3" s="47"/>
      <c r="AC3" s="47"/>
      <c r="AD3" s="43"/>
      <c r="AE3" s="43"/>
      <c r="AF3" s="43"/>
      <c r="AG3" s="43"/>
      <c r="AH3" s="43"/>
      <c r="AI3" s="47"/>
      <c r="AJ3" s="47"/>
      <c r="AK3" s="43"/>
      <c r="AL3" s="43"/>
      <c r="AM3" s="43"/>
      <c r="AN3" s="43"/>
      <c r="AO3" s="43"/>
      <c r="AP3" s="47"/>
      <c r="AQ3" s="47"/>
      <c r="AR3" s="43"/>
      <c r="AS3" s="43"/>
      <c r="AT3" s="43"/>
      <c r="AU3" s="43"/>
      <c r="AV3" s="43"/>
      <c r="AW3" s="47"/>
      <c r="AX3" s="47"/>
      <c r="AY3" s="43"/>
      <c r="AZ3" s="43"/>
      <c r="BA3" s="43"/>
      <c r="BB3" s="43"/>
      <c r="BC3" s="43"/>
      <c r="BD3" s="47"/>
      <c r="BE3" s="47"/>
      <c r="BF3" s="43"/>
      <c r="BG3" s="43"/>
      <c r="BH3" s="43"/>
      <c r="BI3" s="43"/>
      <c r="BJ3" s="43"/>
      <c r="BK3" s="47"/>
      <c r="BL3" s="47"/>
      <c r="BM3" s="43"/>
      <c r="BN3" s="43"/>
      <c r="BO3" s="43"/>
      <c r="BP3" s="43"/>
      <c r="BQ3" s="43"/>
      <c r="BR3" s="47"/>
      <c r="BS3" s="47"/>
      <c r="BT3" s="43"/>
      <c r="BU3" s="43"/>
      <c r="BV3" s="43"/>
      <c r="BW3" s="43"/>
      <c r="BX3" s="43"/>
      <c r="BY3" s="47"/>
      <c r="BZ3" s="47"/>
      <c r="CA3" s="43"/>
      <c r="CB3" s="43"/>
      <c r="CC3" s="43"/>
      <c r="CD3" s="43"/>
      <c r="CE3" s="43"/>
      <c r="CF3" s="47"/>
      <c r="CG3" s="47"/>
      <c r="CH3" s="43"/>
      <c r="CI3" s="43"/>
      <c r="CJ3" s="43"/>
      <c r="CK3" s="43"/>
      <c r="CL3" s="43"/>
      <c r="CM3" s="47"/>
      <c r="CN3" s="47"/>
      <c r="CO3" s="43"/>
      <c r="CP3" s="43"/>
      <c r="CQ3" s="43"/>
      <c r="CR3" s="43"/>
      <c r="CS3" s="43"/>
      <c r="CT3" s="47"/>
      <c r="CU3" s="47"/>
      <c r="CV3" s="43"/>
      <c r="CW3" s="43"/>
      <c r="CX3" s="43"/>
      <c r="CY3" s="43"/>
      <c r="CZ3" s="43"/>
      <c r="DA3" s="47"/>
      <c r="DB3" s="47"/>
      <c r="DC3" s="43"/>
      <c r="DD3" s="43"/>
      <c r="DE3" s="43"/>
      <c r="DF3" s="43"/>
      <c r="DG3" s="43"/>
      <c r="DH3" s="47"/>
      <c r="DI3" s="47"/>
      <c r="DJ3" s="43"/>
      <c r="DK3" s="43"/>
      <c r="DL3" s="43"/>
      <c r="DM3" s="43"/>
      <c r="DN3" s="43"/>
      <c r="DO3" s="47"/>
      <c r="DP3" s="47"/>
      <c r="DQ3" s="43"/>
      <c r="DR3" s="43"/>
      <c r="DS3" s="43"/>
      <c r="DT3" s="43"/>
      <c r="DU3" s="43"/>
      <c r="DV3" s="47"/>
      <c r="DW3" s="47"/>
      <c r="DX3" s="43"/>
      <c r="DY3" s="43"/>
      <c r="DZ3" s="43"/>
      <c r="EA3" s="43"/>
      <c r="EB3" s="43"/>
      <c r="EC3" s="47"/>
      <c r="ED3" s="47"/>
      <c r="EE3" s="43"/>
      <c r="EF3" s="43"/>
      <c r="EG3" s="43"/>
      <c r="EH3" s="43"/>
      <c r="EI3" s="43"/>
      <c r="EJ3" s="47"/>
      <c r="EK3" s="47"/>
      <c r="EL3" s="43"/>
      <c r="EM3" s="43"/>
      <c r="EN3" s="43"/>
      <c r="EO3" s="43"/>
      <c r="EP3" s="43"/>
      <c r="EQ3" s="47"/>
      <c r="ER3" s="47"/>
      <c r="ES3" s="43"/>
      <c r="ET3" s="43"/>
      <c r="EU3" s="43"/>
      <c r="EV3" s="43"/>
      <c r="EW3" s="43"/>
      <c r="EX3" s="47"/>
      <c r="EY3" s="47"/>
      <c r="EZ3" s="43"/>
      <c r="FA3" s="43"/>
      <c r="FB3" s="43"/>
      <c r="FC3" s="43"/>
      <c r="FD3" s="43"/>
      <c r="FE3" s="47"/>
      <c r="FF3" s="47"/>
      <c r="FG3" s="43"/>
      <c r="FH3" s="43"/>
      <c r="FI3" s="43"/>
      <c r="FJ3" s="43"/>
      <c r="FK3" s="43"/>
      <c r="FL3" s="47"/>
      <c r="FM3" s="47"/>
      <c r="FN3" s="43"/>
      <c r="FO3" s="43"/>
      <c r="FP3" s="43"/>
      <c r="FQ3" s="43"/>
      <c r="FR3" s="43"/>
      <c r="FS3" s="47"/>
      <c r="FT3" s="47"/>
      <c r="FU3" s="43"/>
      <c r="FV3" s="43"/>
      <c r="FW3" s="43"/>
      <c r="FX3" s="43"/>
      <c r="FY3" s="43"/>
      <c r="FZ3" s="47"/>
      <c r="GA3" s="47"/>
      <c r="GB3" s="43"/>
      <c r="GC3" s="43"/>
      <c r="GD3" s="43"/>
      <c r="GE3" s="43"/>
      <c r="GF3" s="43"/>
      <c r="GG3" s="47"/>
      <c r="GH3" s="47"/>
      <c r="GI3" s="43"/>
      <c r="GJ3" s="43"/>
      <c r="GK3" s="43"/>
      <c r="GL3" s="43"/>
      <c r="GM3" s="43"/>
      <c r="GN3" s="47"/>
      <c r="GO3" s="47"/>
      <c r="GP3" s="43"/>
      <c r="GQ3" s="43"/>
      <c r="GR3" s="43"/>
      <c r="GS3" s="43"/>
      <c r="GT3" s="43"/>
      <c r="GU3" s="47"/>
      <c r="GV3" s="47"/>
      <c r="GW3" s="43"/>
      <c r="GX3" s="43"/>
      <c r="GY3" s="43"/>
      <c r="GZ3" s="43"/>
      <c r="HA3" s="43"/>
      <c r="HB3" s="47"/>
      <c r="HC3" s="47"/>
    </row>
    <row r="4" spans="1:212" ht="30" customHeight="1" x14ac:dyDescent="0.25">
      <c r="A4" s="40"/>
      <c r="B4" s="43"/>
      <c r="C4" s="43"/>
      <c r="D4" s="43"/>
      <c r="E4" s="43"/>
      <c r="F4" s="43"/>
      <c r="G4" s="47"/>
      <c r="H4" s="47"/>
      <c r="I4" s="43"/>
      <c r="J4" s="43"/>
      <c r="K4" s="43"/>
      <c r="L4" s="43"/>
      <c r="M4" s="43"/>
      <c r="N4" s="47"/>
      <c r="O4" s="47"/>
      <c r="P4" s="197" t="s">
        <v>151</v>
      </c>
      <c r="Q4" s="198"/>
      <c r="R4" s="199"/>
      <c r="S4" s="43"/>
      <c r="T4" s="43"/>
      <c r="U4" s="47"/>
      <c r="V4" s="47"/>
      <c r="W4" s="43"/>
      <c r="X4" s="43"/>
      <c r="Y4" s="43"/>
      <c r="Z4" s="202"/>
      <c r="AA4" s="43"/>
      <c r="AB4" s="47"/>
      <c r="AC4" s="47"/>
      <c r="AD4" s="43"/>
      <c r="AE4" s="43"/>
      <c r="AF4" s="43"/>
      <c r="AG4" s="43"/>
      <c r="AH4" s="43"/>
      <c r="AI4" s="47"/>
      <c r="AJ4" s="47"/>
      <c r="AK4" s="43"/>
      <c r="AL4" s="43"/>
      <c r="AM4" s="43"/>
      <c r="AN4" s="43"/>
      <c r="AO4" s="43"/>
      <c r="AP4" s="47"/>
      <c r="AQ4" s="47"/>
      <c r="AR4" s="43"/>
      <c r="AS4" s="43"/>
      <c r="AT4" s="43"/>
      <c r="AU4" s="43"/>
      <c r="AV4" s="43"/>
      <c r="AW4" s="47"/>
      <c r="AX4" s="47"/>
      <c r="AY4" s="43"/>
      <c r="AZ4" s="43"/>
      <c r="BA4" s="43"/>
      <c r="BB4" s="43"/>
      <c r="BC4" s="43"/>
      <c r="BD4" s="47"/>
      <c r="BE4" s="47"/>
      <c r="BF4" s="43"/>
      <c r="BG4" s="43"/>
      <c r="BH4" s="43"/>
      <c r="BI4" s="43"/>
      <c r="BJ4" s="43"/>
      <c r="BK4" s="47"/>
      <c r="BL4" s="47"/>
      <c r="BM4" s="43"/>
      <c r="BN4" s="43"/>
      <c r="BO4" s="43"/>
      <c r="BP4" s="43"/>
      <c r="BQ4" s="43"/>
      <c r="BR4" s="47"/>
      <c r="BS4" s="47"/>
      <c r="BT4" s="43"/>
      <c r="BU4" s="43"/>
      <c r="BV4" s="43"/>
      <c r="BW4" s="43"/>
      <c r="BX4" s="43"/>
      <c r="BY4" s="47"/>
      <c r="BZ4" s="47"/>
      <c r="CA4" s="43"/>
      <c r="CB4" s="43"/>
      <c r="CC4" s="43"/>
      <c r="CD4" s="43"/>
      <c r="CE4" s="43"/>
      <c r="CF4" s="47"/>
      <c r="CG4" s="47"/>
      <c r="CH4" s="43"/>
      <c r="CI4" s="43"/>
      <c r="CJ4" s="43"/>
      <c r="CK4" s="43"/>
      <c r="CL4" s="43"/>
      <c r="CM4" s="47"/>
      <c r="CN4" s="47"/>
      <c r="CO4" s="43"/>
      <c r="CP4" s="43"/>
      <c r="CQ4" s="43"/>
      <c r="CR4" s="43"/>
      <c r="CS4" s="43"/>
      <c r="CT4" s="47"/>
      <c r="CU4" s="47"/>
      <c r="CV4" s="43"/>
      <c r="CW4" s="43"/>
      <c r="CX4" s="43"/>
      <c r="CY4" s="43"/>
      <c r="CZ4" s="43"/>
      <c r="DA4" s="47"/>
      <c r="DB4" s="47"/>
      <c r="DC4" s="43"/>
      <c r="DD4" s="43"/>
      <c r="DE4" s="43"/>
      <c r="DF4" s="43"/>
      <c r="DG4" s="43"/>
      <c r="DH4" s="47"/>
      <c r="DI4" s="47"/>
      <c r="DJ4" s="43"/>
      <c r="DK4" s="43"/>
      <c r="DL4" s="43"/>
      <c r="DM4" s="43"/>
      <c r="DN4" s="43"/>
      <c r="DO4" s="47"/>
      <c r="DP4" s="47"/>
      <c r="DQ4" s="43"/>
      <c r="DR4" s="43"/>
      <c r="DS4" s="43"/>
      <c r="DT4" s="43"/>
      <c r="DU4" s="43"/>
      <c r="DV4" s="47"/>
      <c r="DW4" s="47"/>
      <c r="DX4" s="43"/>
      <c r="DY4" s="43"/>
      <c r="DZ4" s="43"/>
      <c r="EA4" s="43"/>
      <c r="EB4" s="43"/>
      <c r="EC4" s="47"/>
      <c r="ED4" s="47"/>
      <c r="EE4" s="43"/>
      <c r="EF4" s="43"/>
      <c r="EG4" s="43"/>
      <c r="EH4" s="43"/>
      <c r="EI4" s="43"/>
      <c r="EJ4" s="47"/>
      <c r="EK4" s="47"/>
      <c r="EL4" s="43"/>
      <c r="EM4" s="43"/>
      <c r="EN4" s="43"/>
      <c r="EO4" s="43"/>
      <c r="EP4" s="43"/>
      <c r="EQ4" s="47"/>
      <c r="ER4" s="47"/>
      <c r="ES4" s="43"/>
      <c r="ET4" s="43"/>
      <c r="EU4" s="43"/>
      <c r="EV4" s="43"/>
      <c r="EW4" s="43"/>
      <c r="EX4" s="47"/>
      <c r="EY4" s="47"/>
      <c r="EZ4" s="43"/>
      <c r="FA4" s="43"/>
      <c r="FB4" s="43"/>
      <c r="FC4" s="43"/>
      <c r="FD4" s="43"/>
      <c r="FE4" s="47"/>
      <c r="FF4" s="47"/>
      <c r="FG4" s="43"/>
      <c r="FH4" s="43"/>
      <c r="FI4" s="43"/>
      <c r="FJ4" s="43"/>
      <c r="FK4" s="43"/>
      <c r="FL4" s="47"/>
      <c r="FM4" s="47"/>
      <c r="FN4" s="43"/>
      <c r="FO4" s="43"/>
      <c r="FP4" s="43"/>
      <c r="FQ4" s="43"/>
      <c r="FR4" s="43"/>
      <c r="FS4" s="47"/>
      <c r="FT4" s="47"/>
      <c r="FU4" s="43"/>
      <c r="FV4" s="43"/>
      <c r="FW4" s="43"/>
      <c r="FX4" s="43"/>
      <c r="FY4" s="43"/>
      <c r="FZ4" s="47"/>
      <c r="GA4" s="47"/>
      <c r="GB4" s="43"/>
      <c r="GC4" s="43"/>
      <c r="GD4" s="43"/>
      <c r="GE4" s="43"/>
      <c r="GF4" s="43"/>
      <c r="GG4" s="47"/>
      <c r="GH4" s="47"/>
      <c r="GI4" s="43"/>
      <c r="GJ4" s="43"/>
      <c r="GK4" s="43"/>
      <c r="GL4" s="43"/>
      <c r="GM4" s="43"/>
      <c r="GN4" s="47"/>
      <c r="GO4" s="47"/>
      <c r="GP4" s="43"/>
      <c r="GQ4" s="43"/>
      <c r="GR4" s="43"/>
      <c r="GS4" s="43"/>
      <c r="GT4" s="43"/>
      <c r="GU4" s="47"/>
      <c r="GV4" s="47"/>
      <c r="GW4" s="43"/>
      <c r="GX4" s="43"/>
      <c r="GY4" s="43"/>
      <c r="GZ4" s="43"/>
      <c r="HA4" s="43"/>
      <c r="HB4" s="47"/>
      <c r="HC4" s="47"/>
    </row>
    <row r="5" spans="1:212" ht="30" customHeight="1" x14ac:dyDescent="0.25">
      <c r="A5" s="40"/>
      <c r="B5" s="43"/>
      <c r="C5" s="43"/>
      <c r="D5" s="43"/>
      <c r="E5" s="43"/>
      <c r="F5" s="43"/>
      <c r="G5" s="47"/>
      <c r="H5" s="47"/>
      <c r="I5" s="43"/>
      <c r="J5" s="43"/>
      <c r="K5" s="43"/>
      <c r="L5" s="43"/>
      <c r="M5" s="43"/>
      <c r="N5" s="47"/>
      <c r="O5" s="47"/>
      <c r="P5" s="43"/>
      <c r="Q5" s="43"/>
      <c r="R5" s="197" t="s">
        <v>153</v>
      </c>
      <c r="S5" s="198"/>
      <c r="T5" s="199"/>
      <c r="U5" s="47"/>
      <c r="V5" s="47"/>
      <c r="W5" s="197" t="s">
        <v>152</v>
      </c>
      <c r="X5" s="198"/>
      <c r="Y5" s="199"/>
      <c r="Z5" s="202"/>
      <c r="AA5" s="43"/>
      <c r="AB5" s="47"/>
      <c r="AC5" s="47"/>
      <c r="AD5" s="43"/>
      <c r="AE5" s="43"/>
      <c r="AF5" s="43"/>
      <c r="AG5" s="43"/>
      <c r="AH5" s="43"/>
      <c r="AI5" s="47"/>
      <c r="AJ5" s="47"/>
      <c r="AK5" s="43"/>
      <c r="AL5" s="43"/>
      <c r="AM5" s="43"/>
      <c r="AN5" s="43"/>
      <c r="AO5" s="43"/>
      <c r="AP5" s="47"/>
      <c r="AQ5" s="47"/>
      <c r="AR5" s="43"/>
      <c r="AS5" s="43"/>
      <c r="AT5" s="43"/>
      <c r="AU5" s="43"/>
      <c r="AV5" s="43"/>
      <c r="AW5" s="47"/>
      <c r="AX5" s="47"/>
      <c r="AY5" s="43"/>
      <c r="AZ5" s="43"/>
      <c r="BA5" s="43"/>
      <c r="BB5" s="43"/>
      <c r="BC5" s="43"/>
      <c r="BD5" s="47"/>
      <c r="BE5" s="47"/>
      <c r="BF5" s="43"/>
      <c r="BG5" s="43"/>
      <c r="BH5" s="43"/>
      <c r="BI5" s="43"/>
      <c r="BJ5" s="43"/>
      <c r="BK5" s="47"/>
      <c r="BL5" s="47"/>
      <c r="BM5" s="43"/>
      <c r="BN5" s="43"/>
      <c r="BO5" s="43"/>
      <c r="BP5" s="43"/>
      <c r="BQ5" s="43"/>
      <c r="BR5" s="47"/>
      <c r="BS5" s="47"/>
      <c r="BT5" s="43"/>
      <c r="BU5" s="43"/>
      <c r="BV5" s="43"/>
      <c r="BW5" s="43"/>
      <c r="BX5" s="43"/>
      <c r="BY5" s="47"/>
      <c r="BZ5" s="47"/>
      <c r="CA5" s="43"/>
      <c r="CB5" s="43"/>
      <c r="CC5" s="43"/>
      <c r="CD5" s="43"/>
      <c r="CE5" s="43"/>
      <c r="CF5" s="47"/>
      <c r="CG5" s="47"/>
      <c r="CH5" s="43"/>
      <c r="CI5" s="43"/>
      <c r="CJ5" s="43"/>
      <c r="CK5" s="43"/>
      <c r="CL5" s="43"/>
      <c r="CM5" s="47"/>
      <c r="CN5" s="47"/>
      <c r="CO5" s="43"/>
      <c r="CP5" s="43"/>
      <c r="CQ5" s="43"/>
      <c r="CR5" s="43"/>
      <c r="CS5" s="43"/>
      <c r="CT5" s="47"/>
      <c r="CU5" s="47"/>
      <c r="CV5" s="43"/>
      <c r="CW5" s="43"/>
      <c r="CX5" s="43"/>
      <c r="CY5" s="43"/>
      <c r="CZ5" s="43"/>
      <c r="DA5" s="47"/>
      <c r="DB5" s="47"/>
      <c r="DC5" s="43"/>
      <c r="DD5" s="43"/>
      <c r="DE5" s="43"/>
      <c r="DF5" s="43"/>
      <c r="DG5" s="43"/>
      <c r="DH5" s="47"/>
      <c r="DI5" s="47"/>
      <c r="DJ5" s="43"/>
      <c r="DK5" s="43"/>
      <c r="DL5" s="43"/>
      <c r="DM5" s="43"/>
      <c r="DN5" s="43"/>
      <c r="DO5" s="47"/>
      <c r="DP5" s="47"/>
      <c r="DQ5" s="43"/>
      <c r="DR5" s="43"/>
      <c r="DS5" s="43"/>
      <c r="DT5" s="43"/>
      <c r="DU5" s="43"/>
      <c r="DV5" s="47"/>
      <c r="DW5" s="47"/>
      <c r="DX5" s="43"/>
      <c r="DY5" s="43"/>
      <c r="DZ5" s="43"/>
      <c r="EA5" s="43"/>
      <c r="EB5" s="43"/>
      <c r="EC5" s="47"/>
      <c r="ED5" s="47"/>
      <c r="EE5" s="43"/>
      <c r="EF5" s="43"/>
      <c r="EG5" s="43"/>
      <c r="EH5" s="43"/>
      <c r="EI5" s="43"/>
      <c r="EJ5" s="47"/>
      <c r="EK5" s="47"/>
      <c r="EL5" s="43"/>
      <c r="EM5" s="43"/>
      <c r="EN5" s="43"/>
      <c r="EO5" s="43"/>
      <c r="EP5" s="43"/>
      <c r="EQ5" s="47"/>
      <c r="ER5" s="47"/>
      <c r="ES5" s="43"/>
      <c r="ET5" s="43"/>
      <c r="EU5" s="43"/>
      <c r="EV5" s="43"/>
      <c r="EW5" s="43"/>
      <c r="EX5" s="47"/>
      <c r="EY5" s="47"/>
      <c r="EZ5" s="43"/>
      <c r="FA5" s="43"/>
      <c r="FB5" s="43"/>
      <c r="FC5" s="43"/>
      <c r="FD5" s="43"/>
      <c r="FE5" s="47"/>
      <c r="FF5" s="47"/>
      <c r="FG5" s="43"/>
      <c r="FH5" s="43"/>
      <c r="FI5" s="43"/>
      <c r="FJ5" s="43"/>
      <c r="FK5" s="43"/>
      <c r="FL5" s="47"/>
      <c r="FM5" s="47"/>
      <c r="FN5" s="43"/>
      <c r="FO5" s="43"/>
      <c r="FP5" s="43"/>
      <c r="FQ5" s="43"/>
      <c r="FR5" s="43"/>
      <c r="FS5" s="47"/>
      <c r="FT5" s="47"/>
      <c r="FU5" s="43"/>
      <c r="FV5" s="43"/>
      <c r="FW5" s="43"/>
      <c r="FX5" s="43"/>
      <c r="FY5" s="43"/>
      <c r="FZ5" s="47"/>
      <c r="GA5" s="47"/>
      <c r="GB5" s="43"/>
      <c r="GC5" s="43"/>
      <c r="GD5" s="43"/>
      <c r="GE5" s="43"/>
      <c r="GF5" s="43"/>
      <c r="GG5" s="47"/>
      <c r="GH5" s="47"/>
      <c r="GI5" s="43"/>
      <c r="GJ5" s="43"/>
      <c r="GK5" s="43"/>
      <c r="GL5" s="43"/>
      <c r="GM5" s="43"/>
      <c r="GN5" s="47"/>
      <c r="GO5" s="47"/>
      <c r="GP5" s="43"/>
      <c r="GQ5" s="43"/>
      <c r="GR5" s="43"/>
      <c r="GS5" s="43"/>
      <c r="GT5" s="43"/>
      <c r="GU5" s="47"/>
      <c r="GV5" s="47"/>
      <c r="GW5" s="43"/>
      <c r="GX5" s="43"/>
      <c r="GY5" s="43"/>
      <c r="GZ5" s="43"/>
      <c r="HA5" s="43"/>
      <c r="HB5" s="47"/>
      <c r="HC5" s="47"/>
    </row>
    <row r="6" spans="1:212" ht="30" customHeight="1" x14ac:dyDescent="0.25">
      <c r="A6" s="40"/>
      <c r="B6" s="43"/>
      <c r="C6" s="43"/>
      <c r="D6" s="43"/>
      <c r="E6" s="43"/>
      <c r="F6" s="43"/>
      <c r="G6" s="47"/>
      <c r="H6" s="47"/>
      <c r="I6" s="43"/>
      <c r="J6" s="43"/>
      <c r="K6" s="43"/>
      <c r="L6" s="43"/>
      <c r="M6" s="43"/>
      <c r="N6" s="47"/>
      <c r="O6" s="47"/>
      <c r="P6" s="43"/>
      <c r="Q6" s="43"/>
      <c r="R6" s="43"/>
      <c r="S6" s="43"/>
      <c r="T6" s="43"/>
      <c r="U6" s="47"/>
      <c r="V6" s="47"/>
      <c r="W6" s="43"/>
      <c r="X6" s="43"/>
      <c r="Y6" s="43"/>
      <c r="Z6" s="202"/>
      <c r="AA6" s="43"/>
      <c r="AB6" s="47"/>
      <c r="AC6" s="47"/>
      <c r="AD6" s="43"/>
      <c r="AE6" s="43"/>
      <c r="AF6" s="43"/>
      <c r="AG6" s="43"/>
      <c r="AH6" s="43"/>
      <c r="AI6" s="47"/>
      <c r="AJ6" s="47"/>
      <c r="AK6" s="43"/>
      <c r="AL6" s="43"/>
      <c r="AM6" s="43"/>
      <c r="AN6" s="43"/>
      <c r="AO6" s="43"/>
      <c r="AP6" s="47"/>
      <c r="AQ6" s="47"/>
      <c r="AR6" s="43"/>
      <c r="AS6" s="43"/>
      <c r="AT6" s="43"/>
      <c r="AU6" s="43"/>
      <c r="AV6" s="43"/>
      <c r="AW6" s="47"/>
      <c r="AX6" s="47"/>
      <c r="AY6" s="43"/>
      <c r="AZ6" s="43"/>
      <c r="BA6" s="43"/>
      <c r="BB6" s="43"/>
      <c r="BC6" s="43"/>
      <c r="BD6" s="47"/>
      <c r="BE6" s="47"/>
      <c r="BF6" s="43"/>
      <c r="BG6" s="43"/>
      <c r="BH6" s="43"/>
      <c r="BI6" s="43"/>
      <c r="BJ6" s="43"/>
      <c r="BK6" s="47"/>
      <c r="BL6" s="47"/>
      <c r="BM6" s="43"/>
      <c r="BN6" s="43"/>
      <c r="BO6" s="43"/>
      <c r="BP6" s="43"/>
      <c r="BQ6" s="43"/>
      <c r="BR6" s="47"/>
      <c r="BS6" s="47"/>
      <c r="BT6" s="43"/>
      <c r="BU6" s="43"/>
      <c r="BV6" s="43"/>
      <c r="BW6" s="43"/>
      <c r="BX6" s="43"/>
      <c r="BY6" s="47"/>
      <c r="BZ6" s="47"/>
      <c r="CA6" s="43"/>
      <c r="CB6" s="43"/>
      <c r="CC6" s="43"/>
      <c r="CD6" s="43"/>
      <c r="CE6" s="43"/>
      <c r="CF6" s="47"/>
      <c r="CG6" s="47"/>
      <c r="CH6" s="43"/>
      <c r="CI6" s="43"/>
      <c r="CJ6" s="43"/>
      <c r="CK6" s="43"/>
      <c r="CL6" s="43"/>
      <c r="CM6" s="47"/>
      <c r="CN6" s="47"/>
      <c r="CO6" s="43"/>
      <c r="CP6" s="43"/>
      <c r="CQ6" s="43"/>
      <c r="CR6" s="43"/>
      <c r="CS6" s="43"/>
      <c r="CT6" s="47"/>
      <c r="CU6" s="47"/>
      <c r="CV6" s="43"/>
      <c r="CW6" s="43"/>
      <c r="CX6" s="43"/>
      <c r="CY6" s="43"/>
      <c r="CZ6" s="43"/>
      <c r="DA6" s="47"/>
      <c r="DB6" s="47"/>
      <c r="DC6" s="43"/>
      <c r="DD6" s="43"/>
      <c r="DE6" s="43"/>
      <c r="DF6" s="43"/>
      <c r="DG6" s="43"/>
      <c r="DH6" s="47"/>
      <c r="DI6" s="47"/>
      <c r="DJ6" s="43"/>
      <c r="DK6" s="43"/>
      <c r="DL6" s="43"/>
      <c r="DM6" s="43"/>
      <c r="DN6" s="43"/>
      <c r="DO6" s="47"/>
      <c r="DP6" s="47"/>
      <c r="DQ6" s="43"/>
      <c r="DR6" s="43"/>
      <c r="DS6" s="43"/>
      <c r="DT6" s="43"/>
      <c r="DU6" s="43"/>
      <c r="DV6" s="47"/>
      <c r="DW6" s="47"/>
      <c r="DX6" s="43"/>
      <c r="DY6" s="43"/>
      <c r="DZ6" s="43"/>
      <c r="EA6" s="43"/>
      <c r="EB6" s="43"/>
      <c r="EC6" s="47"/>
      <c r="ED6" s="47"/>
      <c r="EE6" s="43"/>
      <c r="EF6" s="43"/>
      <c r="EG6" s="43"/>
      <c r="EH6" s="43"/>
      <c r="EI6" s="43"/>
      <c r="EJ6" s="47"/>
      <c r="EK6" s="47"/>
      <c r="EL6" s="43"/>
      <c r="EM6" s="43"/>
      <c r="EN6" s="43"/>
      <c r="EO6" s="43"/>
      <c r="EP6" s="43"/>
      <c r="EQ6" s="47"/>
      <c r="ER6" s="47"/>
      <c r="ES6" s="43"/>
      <c r="ET6" s="43"/>
      <c r="EU6" s="43"/>
      <c r="EV6" s="43"/>
      <c r="EW6" s="43"/>
      <c r="EX6" s="47"/>
      <c r="EY6" s="47"/>
      <c r="EZ6" s="43"/>
      <c r="FA6" s="43"/>
      <c r="FB6" s="43"/>
      <c r="FC6" s="43"/>
      <c r="FD6" s="43"/>
      <c r="FE6" s="47"/>
      <c r="FF6" s="47"/>
      <c r="FG6" s="43"/>
      <c r="FH6" s="43"/>
      <c r="FI6" s="43"/>
      <c r="FJ6" s="43"/>
      <c r="FK6" s="43"/>
      <c r="FL6" s="47"/>
      <c r="FM6" s="47"/>
      <c r="FN6" s="43"/>
      <c r="FO6" s="43"/>
      <c r="FP6" s="43"/>
      <c r="FQ6" s="43"/>
      <c r="FR6" s="43"/>
      <c r="FS6" s="47"/>
      <c r="FT6" s="47"/>
      <c r="FU6" s="43"/>
      <c r="FV6" s="43"/>
      <c r="FW6" s="43"/>
      <c r="FX6" s="43"/>
      <c r="FY6" s="43"/>
      <c r="FZ6" s="47"/>
      <c r="GA6" s="47"/>
      <c r="GB6" s="43"/>
      <c r="GC6" s="43"/>
      <c r="GD6" s="43"/>
      <c r="GE6" s="43"/>
      <c r="GF6" s="43"/>
      <c r="GG6" s="47"/>
      <c r="GH6" s="47"/>
      <c r="GI6" s="43"/>
      <c r="GJ6" s="43"/>
      <c r="GK6" s="43"/>
      <c r="GL6" s="43"/>
      <c r="GM6" s="43"/>
      <c r="GN6" s="47"/>
      <c r="GO6" s="47"/>
      <c r="GP6" s="43"/>
      <c r="GQ6" s="43"/>
      <c r="GR6" s="43"/>
      <c r="GS6" s="43"/>
      <c r="GT6" s="43"/>
      <c r="GU6" s="47"/>
      <c r="GV6" s="47"/>
      <c r="GW6" s="43"/>
      <c r="GX6" s="43"/>
      <c r="GY6" s="43"/>
      <c r="GZ6" s="43"/>
      <c r="HA6" s="43"/>
      <c r="HB6" s="47"/>
      <c r="HC6" s="47"/>
    </row>
    <row r="7" spans="1:212" ht="30" customHeight="1" x14ac:dyDescent="0.25">
      <c r="A7" s="40"/>
      <c r="B7" s="43"/>
      <c r="C7" s="43"/>
      <c r="D7" s="43"/>
      <c r="E7" s="43"/>
      <c r="F7" s="43"/>
      <c r="G7" s="47"/>
      <c r="H7" s="47"/>
      <c r="I7" s="43"/>
      <c r="J7" s="43"/>
      <c r="K7" s="43"/>
      <c r="L7" s="43"/>
      <c r="M7" s="43"/>
      <c r="N7" s="47"/>
      <c r="O7" s="47"/>
      <c r="P7" s="43"/>
      <c r="Q7" s="43"/>
      <c r="R7" s="43"/>
      <c r="S7" s="43"/>
      <c r="T7" s="126" t="s">
        <v>154</v>
      </c>
      <c r="U7" s="96"/>
      <c r="V7" s="47"/>
      <c r="W7" s="43"/>
      <c r="X7" s="43"/>
      <c r="Y7" s="43"/>
      <c r="Z7" s="202"/>
      <c r="AA7" s="43"/>
      <c r="AB7" s="47"/>
      <c r="AC7" s="47"/>
      <c r="AD7" s="43"/>
      <c r="AE7" s="43"/>
      <c r="AF7" s="43"/>
      <c r="AG7" s="43"/>
      <c r="AH7" s="43"/>
      <c r="AI7" s="47"/>
      <c r="AJ7" s="47"/>
      <c r="AK7" s="43"/>
      <c r="AL7" s="43"/>
      <c r="AM7" s="43"/>
      <c r="AN7" s="43"/>
      <c r="AO7" s="43"/>
      <c r="AP7" s="47"/>
      <c r="AQ7" s="47"/>
      <c r="AR7" s="43"/>
      <c r="AS7" s="43"/>
      <c r="AT7" s="43"/>
      <c r="AU7" s="43"/>
      <c r="AV7" s="43"/>
      <c r="AW7" s="47"/>
      <c r="AX7" s="47"/>
      <c r="AY7" s="43"/>
      <c r="AZ7" s="43"/>
      <c r="BA7" s="43"/>
      <c r="BB7" s="43"/>
      <c r="BC7" s="43"/>
      <c r="BD7" s="47"/>
      <c r="BE7" s="47"/>
      <c r="BF7" s="43"/>
      <c r="BG7" s="43"/>
      <c r="BH7" s="43"/>
      <c r="BI7" s="43"/>
      <c r="BJ7" s="43"/>
      <c r="BK7" s="47"/>
      <c r="BL7" s="47"/>
      <c r="BM7" s="43"/>
      <c r="BN7" s="43"/>
      <c r="BO7" s="43"/>
      <c r="BP7" s="43"/>
      <c r="BQ7" s="43"/>
      <c r="BR7" s="47"/>
      <c r="BS7" s="47"/>
      <c r="BT7" s="43"/>
      <c r="BU7" s="43"/>
      <c r="BV7" s="43"/>
      <c r="BW7" s="43"/>
      <c r="BX7" s="43"/>
      <c r="BY7" s="47"/>
      <c r="BZ7" s="47"/>
      <c r="CA7" s="43"/>
      <c r="CB7" s="43"/>
      <c r="CC7" s="43"/>
      <c r="CD7" s="43"/>
      <c r="CE7" s="43"/>
      <c r="CF7" s="47"/>
      <c r="CG7" s="47"/>
      <c r="CH7" s="43"/>
      <c r="CI7" s="43"/>
      <c r="CJ7" s="43"/>
      <c r="CK7" s="43"/>
      <c r="CL7" s="43"/>
      <c r="CM7" s="47"/>
      <c r="CN7" s="47"/>
      <c r="CO7" s="43"/>
      <c r="CP7" s="43"/>
      <c r="CQ7" s="43"/>
      <c r="CR7" s="43"/>
      <c r="CS7" s="43"/>
      <c r="CT7" s="47"/>
      <c r="CU7" s="47"/>
      <c r="CV7" s="43"/>
      <c r="CW7" s="43"/>
      <c r="CX7" s="43"/>
      <c r="CY7" s="43"/>
      <c r="CZ7" s="43"/>
      <c r="DA7" s="47"/>
      <c r="DB7" s="47"/>
      <c r="DC7" s="43"/>
      <c r="DD7" s="43"/>
      <c r="DE7" s="43"/>
      <c r="DF7" s="43"/>
      <c r="DG7" s="43"/>
      <c r="DH7" s="47"/>
      <c r="DI7" s="47"/>
      <c r="DJ7" s="43"/>
      <c r="DK7" s="43"/>
      <c r="DL7" s="43"/>
      <c r="DM7" s="43"/>
      <c r="DN7" s="43"/>
      <c r="DO7" s="47"/>
      <c r="DP7" s="47"/>
      <c r="DQ7" s="43"/>
      <c r="DR7" s="43"/>
      <c r="DS7" s="43"/>
      <c r="DT7" s="43"/>
      <c r="DU7" s="43"/>
      <c r="DV7" s="47"/>
      <c r="DW7" s="47"/>
      <c r="DX7" s="43"/>
      <c r="DY7" s="43"/>
      <c r="DZ7" s="43"/>
      <c r="EA7" s="43"/>
      <c r="EB7" s="43"/>
      <c r="EC7" s="47"/>
      <c r="ED7" s="47"/>
      <c r="EE7" s="43"/>
      <c r="EF7" s="43"/>
      <c r="EG7" s="43"/>
      <c r="EH7" s="43"/>
      <c r="EI7" s="43"/>
      <c r="EJ7" s="47"/>
      <c r="EK7" s="47"/>
      <c r="EL7" s="43"/>
      <c r="EM7" s="43"/>
      <c r="EN7" s="43"/>
      <c r="EO7" s="43"/>
      <c r="EP7" s="43"/>
      <c r="EQ7" s="47"/>
      <c r="ER7" s="47"/>
      <c r="ES7" s="43"/>
      <c r="ET7" s="43"/>
      <c r="EU7" s="43"/>
      <c r="EV7" s="43"/>
      <c r="EW7" s="43"/>
      <c r="EX7" s="47"/>
      <c r="EY7" s="47"/>
      <c r="EZ7" s="43"/>
      <c r="FA7" s="43"/>
      <c r="FB7" s="43"/>
      <c r="FC7" s="43"/>
      <c r="FD7" s="43"/>
      <c r="FE7" s="47"/>
      <c r="FF7" s="47"/>
      <c r="FG7" s="43"/>
      <c r="FH7" s="43"/>
      <c r="FI7" s="43"/>
      <c r="FJ7" s="43"/>
      <c r="FK7" s="43"/>
      <c r="FL7" s="47"/>
      <c r="FM7" s="47"/>
      <c r="FN7" s="43"/>
      <c r="FO7" s="43"/>
      <c r="FP7" s="43"/>
      <c r="FQ7" s="43"/>
      <c r="FR7" s="43"/>
      <c r="FS7" s="47"/>
      <c r="FT7" s="47"/>
      <c r="FU7" s="43"/>
      <c r="FV7" s="43"/>
      <c r="FW7" s="43"/>
      <c r="FX7" s="43"/>
      <c r="FY7" s="43"/>
      <c r="FZ7" s="47"/>
      <c r="GA7" s="47"/>
      <c r="GB7" s="43"/>
      <c r="GC7" s="43"/>
      <c r="GD7" s="43"/>
      <c r="GE7" s="43"/>
      <c r="GF7" s="43"/>
      <c r="GG7" s="47"/>
      <c r="GH7" s="47"/>
      <c r="GI7" s="43"/>
      <c r="GJ7" s="43"/>
      <c r="GK7" s="43"/>
      <c r="GL7" s="43"/>
      <c r="GM7" s="43"/>
      <c r="GN7" s="47"/>
      <c r="GO7" s="47"/>
      <c r="GP7" s="43"/>
      <c r="GQ7" s="43"/>
      <c r="GR7" s="43"/>
      <c r="GS7" s="43"/>
      <c r="GT7" s="43"/>
      <c r="GU7" s="47"/>
      <c r="GV7" s="47"/>
      <c r="GW7" s="43"/>
      <c r="GX7" s="43"/>
      <c r="GY7" s="43"/>
      <c r="GZ7" s="43"/>
      <c r="HA7" s="43"/>
      <c r="HB7" s="47"/>
      <c r="HC7" s="47"/>
    </row>
    <row r="8" spans="1:212" ht="30" customHeight="1" x14ac:dyDescent="0.25">
      <c r="A8" s="40"/>
      <c r="B8" s="43"/>
      <c r="C8" s="43"/>
      <c r="D8" s="43"/>
      <c r="E8" s="43"/>
      <c r="F8" s="43"/>
      <c r="G8" s="47"/>
      <c r="H8" s="47"/>
      <c r="I8" s="43"/>
      <c r="J8" s="43"/>
      <c r="K8" s="43"/>
      <c r="L8" s="43"/>
      <c r="M8" s="43"/>
      <c r="N8" s="47"/>
      <c r="O8" s="47"/>
      <c r="P8" s="43"/>
      <c r="Q8" s="43"/>
      <c r="R8" s="43"/>
      <c r="S8" s="43"/>
      <c r="T8" s="43"/>
      <c r="U8" s="47"/>
      <c r="V8" s="47"/>
      <c r="W8" s="43"/>
      <c r="X8" s="43"/>
      <c r="Y8" s="43"/>
      <c r="Z8" s="202"/>
      <c r="AA8" s="43"/>
      <c r="AB8" s="47"/>
      <c r="AC8" s="47"/>
      <c r="AD8" s="43"/>
      <c r="AE8" s="43"/>
      <c r="AF8" s="43"/>
      <c r="AG8" s="43"/>
      <c r="AH8" s="43"/>
      <c r="AI8" s="47"/>
      <c r="AJ8" s="47"/>
      <c r="AK8" s="43"/>
      <c r="AL8" s="43"/>
      <c r="AM8" s="43"/>
      <c r="AN8" s="43"/>
      <c r="AO8" s="43"/>
      <c r="AP8" s="47"/>
      <c r="AQ8" s="47"/>
      <c r="AR8" s="43"/>
      <c r="AS8" s="43"/>
      <c r="AT8" s="43"/>
      <c r="AU8" s="43"/>
      <c r="AV8" s="43"/>
      <c r="AW8" s="47"/>
      <c r="AX8" s="47"/>
      <c r="AY8" s="43"/>
      <c r="AZ8" s="43"/>
      <c r="BA8" s="43"/>
      <c r="BB8" s="43"/>
      <c r="BC8" s="43"/>
      <c r="BD8" s="47"/>
      <c r="BE8" s="47"/>
      <c r="BF8" s="43"/>
      <c r="BG8" s="43"/>
      <c r="BH8" s="43"/>
      <c r="BI8" s="43"/>
      <c r="BJ8" s="43"/>
      <c r="BK8" s="47"/>
      <c r="BL8" s="47"/>
      <c r="BM8" s="43"/>
      <c r="BN8" s="43"/>
      <c r="BO8" s="43"/>
      <c r="BP8" s="43"/>
      <c r="BQ8" s="43"/>
      <c r="BR8" s="47"/>
      <c r="BS8" s="47"/>
      <c r="BT8" s="43"/>
      <c r="BU8" s="43"/>
      <c r="BV8" s="43"/>
      <c r="BW8" s="43"/>
      <c r="BX8" s="43"/>
      <c r="BY8" s="47"/>
      <c r="BZ8" s="47"/>
      <c r="CA8" s="43"/>
      <c r="CB8" s="43"/>
      <c r="CC8" s="43"/>
      <c r="CD8" s="43"/>
      <c r="CE8" s="43"/>
      <c r="CF8" s="47"/>
      <c r="CG8" s="47"/>
      <c r="CH8" s="43"/>
      <c r="CI8" s="43"/>
      <c r="CJ8" s="43"/>
      <c r="CK8" s="43"/>
      <c r="CL8" s="43"/>
      <c r="CM8" s="47"/>
      <c r="CN8" s="47"/>
      <c r="CO8" s="43"/>
      <c r="CP8" s="43"/>
      <c r="CQ8" s="43"/>
      <c r="CR8" s="43"/>
      <c r="CS8" s="43"/>
      <c r="CT8" s="47"/>
      <c r="CU8" s="47"/>
      <c r="CV8" s="43"/>
      <c r="CW8" s="43"/>
      <c r="CX8" s="43"/>
      <c r="CY8" s="43"/>
      <c r="CZ8" s="43"/>
      <c r="DA8" s="47"/>
      <c r="DB8" s="47"/>
      <c r="DC8" s="43"/>
      <c r="DD8" s="43"/>
      <c r="DE8" s="43"/>
      <c r="DF8" s="43"/>
      <c r="DG8" s="43"/>
      <c r="DH8" s="47"/>
      <c r="DI8" s="47"/>
      <c r="DJ8" s="43"/>
      <c r="DK8" s="43"/>
      <c r="DL8" s="43"/>
      <c r="DM8" s="43"/>
      <c r="DN8" s="43"/>
      <c r="DO8" s="47"/>
      <c r="DP8" s="47"/>
      <c r="DQ8" s="43"/>
      <c r="DR8" s="43"/>
      <c r="DS8" s="43"/>
      <c r="DT8" s="43"/>
      <c r="DU8" s="43"/>
      <c r="DV8" s="47"/>
      <c r="DW8" s="47"/>
      <c r="DX8" s="43"/>
      <c r="DY8" s="43"/>
      <c r="DZ8" s="43"/>
      <c r="EA8" s="43"/>
      <c r="EB8" s="43"/>
      <c r="EC8" s="47"/>
      <c r="ED8" s="47"/>
      <c r="EE8" s="43"/>
      <c r="EF8" s="43"/>
      <c r="EG8" s="43"/>
      <c r="EH8" s="43"/>
      <c r="EI8" s="43"/>
      <c r="EJ8" s="47"/>
      <c r="EK8" s="47"/>
      <c r="EL8" s="43"/>
      <c r="EM8" s="43"/>
      <c r="EN8" s="43"/>
      <c r="EO8" s="43"/>
      <c r="EP8" s="43"/>
      <c r="EQ8" s="47"/>
      <c r="ER8" s="47"/>
      <c r="ES8" s="43"/>
      <c r="ET8" s="43"/>
      <c r="EU8" s="43"/>
      <c r="EV8" s="43"/>
      <c r="EW8" s="43"/>
      <c r="EX8" s="47"/>
      <c r="EY8" s="47"/>
      <c r="EZ8" s="43"/>
      <c r="FA8" s="43"/>
      <c r="FB8" s="43"/>
      <c r="FC8" s="43"/>
      <c r="FD8" s="43"/>
      <c r="FE8" s="47"/>
      <c r="FF8" s="47"/>
      <c r="FG8" s="43"/>
      <c r="FH8" s="43"/>
      <c r="FI8" s="43"/>
      <c r="FJ8" s="43"/>
      <c r="FK8" s="43"/>
      <c r="FL8" s="47"/>
      <c r="FM8" s="47"/>
      <c r="FN8" s="43"/>
      <c r="FO8" s="43"/>
      <c r="FP8" s="43"/>
      <c r="FQ8" s="43"/>
      <c r="FR8" s="43"/>
      <c r="FS8" s="47"/>
      <c r="FT8" s="47"/>
      <c r="FU8" s="43"/>
      <c r="FV8" s="43"/>
      <c r="FW8" s="43"/>
      <c r="FX8" s="43"/>
      <c r="FY8" s="43"/>
      <c r="FZ8" s="47"/>
      <c r="GA8" s="47"/>
      <c r="GB8" s="43"/>
      <c r="GC8" s="43"/>
      <c r="GD8" s="43"/>
      <c r="GE8" s="43"/>
      <c r="GF8" s="43"/>
      <c r="GG8" s="47"/>
      <c r="GH8" s="47"/>
      <c r="GI8" s="43"/>
      <c r="GJ8" s="43"/>
      <c r="GK8" s="43"/>
      <c r="GL8" s="43"/>
      <c r="GM8" s="43"/>
      <c r="GN8" s="47"/>
      <c r="GO8" s="47"/>
      <c r="GP8" s="43"/>
      <c r="GQ8" s="43"/>
      <c r="GR8" s="43"/>
      <c r="GS8" s="43"/>
      <c r="GT8" s="43"/>
      <c r="GU8" s="47"/>
      <c r="GV8" s="47"/>
      <c r="GW8" s="43"/>
      <c r="GX8" s="43"/>
      <c r="GY8" s="43"/>
      <c r="GZ8" s="43"/>
      <c r="HA8" s="43"/>
      <c r="HB8" s="47"/>
      <c r="HC8" s="47"/>
    </row>
    <row r="9" spans="1:212" ht="30" customHeight="1" x14ac:dyDescent="0.25">
      <c r="A9" s="40"/>
      <c r="B9" s="43"/>
      <c r="C9" s="43"/>
      <c r="D9" s="43"/>
      <c r="E9" s="43"/>
      <c r="F9" s="43"/>
      <c r="G9" s="47"/>
      <c r="H9" s="47"/>
      <c r="I9" s="43"/>
      <c r="J9" s="43"/>
      <c r="K9" s="43"/>
      <c r="L9" s="43"/>
      <c r="M9" s="43"/>
      <c r="N9" s="47"/>
      <c r="O9" s="47"/>
      <c r="P9" s="43"/>
      <c r="Q9" s="43"/>
      <c r="R9" s="43"/>
      <c r="S9" s="43"/>
      <c r="T9" s="43"/>
      <c r="U9" s="47"/>
      <c r="V9" s="47"/>
      <c r="W9" s="43"/>
      <c r="X9" s="43"/>
      <c r="Y9" s="43"/>
      <c r="Z9" s="202"/>
      <c r="AA9" s="43"/>
      <c r="AB9" s="47"/>
      <c r="AC9" s="47"/>
      <c r="AD9" s="43"/>
      <c r="AE9" s="43"/>
      <c r="AF9" s="43"/>
      <c r="AG9" s="43"/>
      <c r="AH9" s="43"/>
      <c r="AI9" s="47"/>
      <c r="AJ9" s="47"/>
      <c r="AK9" s="43"/>
      <c r="AL9" s="43"/>
      <c r="AM9" s="43"/>
      <c r="AN9" s="43"/>
      <c r="AO9" s="43"/>
      <c r="AP9" s="47"/>
      <c r="AQ9" s="47"/>
      <c r="AR9" s="43"/>
      <c r="AS9" s="43"/>
      <c r="AT9" s="43"/>
      <c r="AU9" s="43"/>
      <c r="AV9" s="43"/>
      <c r="AW9" s="47"/>
      <c r="AX9" s="47"/>
      <c r="AY9" s="43"/>
      <c r="AZ9" s="43"/>
      <c r="BA9" s="43"/>
      <c r="BB9" s="43"/>
      <c r="BC9" s="43"/>
      <c r="BD9" s="47"/>
      <c r="BE9" s="47"/>
      <c r="BF9" s="43"/>
      <c r="BG9" s="43"/>
      <c r="BH9" s="43"/>
      <c r="BI9" s="43"/>
      <c r="BJ9" s="43"/>
      <c r="BK9" s="47"/>
      <c r="BL9" s="47"/>
      <c r="BM9" s="43"/>
      <c r="BN9" s="43"/>
      <c r="BO9" s="43"/>
      <c r="BP9" s="43"/>
      <c r="BQ9" s="43"/>
      <c r="BR9" s="47"/>
      <c r="BS9" s="47"/>
      <c r="BT9" s="43"/>
      <c r="BU9" s="43"/>
      <c r="BV9" s="43"/>
      <c r="BW9" s="43"/>
      <c r="BX9" s="43"/>
      <c r="BY9" s="47"/>
      <c r="BZ9" s="47"/>
      <c r="CA9" s="43"/>
      <c r="CB9" s="43"/>
      <c r="CC9" s="43"/>
      <c r="CD9" s="43"/>
      <c r="CE9" s="43"/>
      <c r="CF9" s="47"/>
      <c r="CG9" s="47"/>
      <c r="CH9" s="43"/>
      <c r="CI9" s="43"/>
      <c r="CJ9" s="43"/>
      <c r="CK9" s="43"/>
      <c r="CL9" s="43"/>
      <c r="CM9" s="47"/>
      <c r="CN9" s="47"/>
      <c r="CO9" s="43"/>
      <c r="CP9" s="43"/>
      <c r="CQ9" s="43"/>
      <c r="CR9" s="43"/>
      <c r="CS9" s="43"/>
      <c r="CT9" s="47"/>
      <c r="CU9" s="47"/>
      <c r="CV9" s="43"/>
      <c r="CW9" s="43"/>
      <c r="CX9" s="43"/>
      <c r="CY9" s="43"/>
      <c r="CZ9" s="43"/>
      <c r="DA9" s="47"/>
      <c r="DB9" s="47"/>
      <c r="DC9" s="43"/>
      <c r="DD9" s="43"/>
      <c r="DE9" s="43"/>
      <c r="DF9" s="43"/>
      <c r="DG9" s="43"/>
      <c r="DH9" s="47"/>
      <c r="DI9" s="47"/>
      <c r="DJ9" s="43"/>
      <c r="DK9" s="43"/>
      <c r="DL9" s="43"/>
      <c r="DM9" s="43"/>
      <c r="DN9" s="43"/>
      <c r="DO9" s="47"/>
      <c r="DP9" s="47"/>
      <c r="DQ9" s="43"/>
      <c r="DR9" s="43"/>
      <c r="DS9" s="43"/>
      <c r="DT9" s="43"/>
      <c r="DU9" s="43"/>
      <c r="DV9" s="47"/>
      <c r="DW9" s="47"/>
      <c r="DX9" s="43"/>
      <c r="DY9" s="43"/>
      <c r="DZ9" s="43"/>
      <c r="EA9" s="43"/>
      <c r="EB9" s="43"/>
      <c r="EC9" s="47"/>
      <c r="ED9" s="47"/>
      <c r="EE9" s="43"/>
      <c r="EF9" s="43"/>
      <c r="EG9" s="43"/>
      <c r="EH9" s="43"/>
      <c r="EI9" s="43"/>
      <c r="EJ9" s="47"/>
      <c r="EK9" s="47"/>
      <c r="EL9" s="43"/>
      <c r="EM9" s="43"/>
      <c r="EN9" s="43"/>
      <c r="EO9" s="43"/>
      <c r="EP9" s="43"/>
      <c r="EQ9" s="47"/>
      <c r="ER9" s="47"/>
      <c r="ES9" s="43"/>
      <c r="ET9" s="43"/>
      <c r="EU9" s="43"/>
      <c r="EV9" s="43"/>
      <c r="EW9" s="43"/>
      <c r="EX9" s="47"/>
      <c r="EY9" s="47"/>
      <c r="EZ9" s="43"/>
      <c r="FA9" s="43"/>
      <c r="FB9" s="43"/>
      <c r="FC9" s="43"/>
      <c r="FD9" s="43"/>
      <c r="FE9" s="47"/>
      <c r="FF9" s="47"/>
      <c r="FG9" s="43"/>
      <c r="FH9" s="43"/>
      <c r="FI9" s="43"/>
      <c r="FJ9" s="43"/>
      <c r="FK9" s="43"/>
      <c r="FL9" s="47"/>
      <c r="FM9" s="47"/>
      <c r="FN9" s="43"/>
      <c r="FO9" s="43"/>
      <c r="FP9" s="43"/>
      <c r="FQ9" s="43"/>
      <c r="FR9" s="43"/>
      <c r="FS9" s="47"/>
      <c r="FT9" s="47"/>
      <c r="FU9" s="43"/>
      <c r="FV9" s="43"/>
      <c r="FW9" s="43"/>
      <c r="FX9" s="43"/>
      <c r="FY9" s="43"/>
      <c r="FZ9" s="47"/>
      <c r="GA9" s="47"/>
      <c r="GB9" s="43"/>
      <c r="GC9" s="43"/>
      <c r="GD9" s="43"/>
      <c r="GE9" s="43"/>
      <c r="GF9" s="43"/>
      <c r="GG9" s="47"/>
      <c r="GH9" s="47"/>
      <c r="GI9" s="43"/>
      <c r="GJ9" s="43"/>
      <c r="GK9" s="43"/>
      <c r="GL9" s="43"/>
      <c r="GM9" s="43"/>
      <c r="GN9" s="47"/>
      <c r="GO9" s="47"/>
      <c r="GP9" s="43"/>
      <c r="GQ9" s="43"/>
      <c r="GR9" s="43"/>
      <c r="GS9" s="43"/>
      <c r="GT9" s="43"/>
      <c r="GU9" s="47"/>
      <c r="GV9" s="47"/>
      <c r="GW9" s="43"/>
      <c r="GX9" s="43"/>
      <c r="GY9" s="43"/>
      <c r="GZ9" s="43"/>
      <c r="HA9" s="43"/>
      <c r="HB9" s="47"/>
      <c r="HC9" s="47"/>
    </row>
    <row r="10" spans="1:212" ht="30" customHeight="1" x14ac:dyDescent="0.25">
      <c r="A10" s="40"/>
      <c r="B10" s="43"/>
      <c r="C10" s="43"/>
      <c r="D10" s="43"/>
      <c r="E10" s="43"/>
      <c r="F10" s="43"/>
      <c r="G10" s="47"/>
      <c r="H10" s="47"/>
      <c r="I10" s="43"/>
      <c r="J10" s="43"/>
      <c r="K10" s="43"/>
      <c r="L10" s="43"/>
      <c r="M10" s="43"/>
      <c r="N10" s="47"/>
      <c r="O10" s="47"/>
      <c r="P10" s="43"/>
      <c r="Q10" s="43"/>
      <c r="R10" s="43"/>
      <c r="S10" s="43"/>
      <c r="T10" s="43"/>
      <c r="U10" s="47"/>
      <c r="V10" s="47"/>
      <c r="W10" s="43"/>
      <c r="X10" s="43"/>
      <c r="Y10" s="43"/>
      <c r="Z10" s="202"/>
      <c r="AA10" s="43"/>
      <c r="AB10" s="47"/>
      <c r="AC10" s="47"/>
      <c r="AD10" s="43"/>
      <c r="AE10" s="43"/>
      <c r="AF10" s="43"/>
      <c r="AG10" s="43"/>
      <c r="AH10" s="43"/>
      <c r="AI10" s="47"/>
      <c r="AJ10" s="47"/>
      <c r="AK10" s="43"/>
      <c r="AL10" s="43"/>
      <c r="AM10" s="43"/>
      <c r="AN10" s="43"/>
      <c r="AO10" s="43"/>
      <c r="AP10" s="47"/>
      <c r="AQ10" s="47"/>
      <c r="AR10" s="43"/>
      <c r="AS10" s="43"/>
      <c r="AT10" s="43"/>
      <c r="AU10" s="43"/>
      <c r="AV10" s="43"/>
      <c r="AW10" s="47"/>
      <c r="AX10" s="47"/>
      <c r="AY10" s="43"/>
      <c r="AZ10" s="43"/>
      <c r="BA10" s="43"/>
      <c r="BB10" s="43"/>
      <c r="BC10" s="43"/>
      <c r="BD10" s="47"/>
      <c r="BE10" s="47"/>
      <c r="BF10" s="43"/>
      <c r="BG10" s="43"/>
      <c r="BH10" s="43"/>
      <c r="BI10" s="43"/>
      <c r="BJ10" s="43"/>
      <c r="BK10" s="47"/>
      <c r="BL10" s="47"/>
      <c r="BM10" s="43"/>
      <c r="BN10" s="43"/>
      <c r="BO10" s="43"/>
      <c r="BP10" s="43"/>
      <c r="BQ10" s="43"/>
      <c r="BR10" s="47"/>
      <c r="BS10" s="47"/>
      <c r="BT10" s="43"/>
      <c r="BU10" s="43"/>
      <c r="BV10" s="43"/>
      <c r="BW10" s="43"/>
      <c r="BX10" s="43"/>
      <c r="BY10" s="47"/>
      <c r="BZ10" s="47"/>
      <c r="CA10" s="43"/>
      <c r="CB10" s="43"/>
      <c r="CC10" s="43"/>
      <c r="CD10" s="43"/>
      <c r="CE10" s="43"/>
      <c r="CF10" s="47"/>
      <c r="CG10" s="47"/>
      <c r="CH10" s="43"/>
      <c r="CI10" s="43"/>
      <c r="CJ10" s="43"/>
      <c r="CK10" s="43"/>
      <c r="CL10" s="43"/>
      <c r="CM10" s="47"/>
      <c r="CN10" s="47"/>
      <c r="CO10" s="43"/>
      <c r="CP10" s="43"/>
      <c r="CQ10" s="43"/>
      <c r="CR10" s="43"/>
      <c r="CS10" s="43"/>
      <c r="CT10" s="47"/>
      <c r="CU10" s="47"/>
      <c r="CV10" s="43"/>
      <c r="CW10" s="43"/>
      <c r="CX10" s="43"/>
      <c r="CY10" s="43"/>
      <c r="CZ10" s="43"/>
      <c r="DA10" s="47"/>
      <c r="DB10" s="47"/>
      <c r="DC10" s="43"/>
      <c r="DD10" s="43"/>
      <c r="DE10" s="43"/>
      <c r="DF10" s="43"/>
      <c r="DG10" s="43"/>
      <c r="DH10" s="47"/>
      <c r="DI10" s="47"/>
      <c r="DJ10" s="43"/>
      <c r="DK10" s="43"/>
      <c r="DL10" s="43"/>
      <c r="DM10" s="43"/>
      <c r="DN10" s="43"/>
      <c r="DO10" s="47"/>
      <c r="DP10" s="47"/>
      <c r="DQ10" s="43"/>
      <c r="DR10" s="43"/>
      <c r="DS10" s="43"/>
      <c r="DT10" s="43"/>
      <c r="DU10" s="43"/>
      <c r="DV10" s="47"/>
      <c r="DW10" s="47"/>
      <c r="DX10" s="43"/>
      <c r="DY10" s="43"/>
      <c r="DZ10" s="43"/>
      <c r="EA10" s="43"/>
      <c r="EB10" s="43"/>
      <c r="EC10" s="47"/>
      <c r="ED10" s="47"/>
      <c r="EE10" s="43"/>
      <c r="EF10" s="43"/>
      <c r="EG10" s="43"/>
      <c r="EH10" s="43"/>
      <c r="EI10" s="43"/>
      <c r="EJ10" s="47"/>
      <c r="EK10" s="47"/>
      <c r="EL10" s="43"/>
      <c r="EM10" s="43"/>
      <c r="EN10" s="43"/>
      <c r="EO10" s="43"/>
      <c r="EP10" s="43"/>
      <c r="EQ10" s="47"/>
      <c r="ER10" s="47"/>
      <c r="ES10" s="43"/>
      <c r="ET10" s="43"/>
      <c r="EU10" s="43"/>
      <c r="EV10" s="43"/>
      <c r="EW10" s="43"/>
      <c r="EX10" s="47"/>
      <c r="EY10" s="47"/>
      <c r="EZ10" s="43"/>
      <c r="FA10" s="43"/>
      <c r="FB10" s="43"/>
      <c r="FC10" s="43"/>
      <c r="FD10" s="43"/>
      <c r="FE10" s="47"/>
      <c r="FF10" s="47"/>
      <c r="FG10" s="43"/>
      <c r="FH10" s="43"/>
      <c r="FI10" s="43"/>
      <c r="FJ10" s="43"/>
      <c r="FK10" s="43"/>
      <c r="FL10" s="47"/>
      <c r="FM10" s="47"/>
      <c r="FN10" s="43"/>
      <c r="FO10" s="43"/>
      <c r="FP10" s="43"/>
      <c r="FQ10" s="43"/>
      <c r="FR10" s="43"/>
      <c r="FS10" s="47"/>
      <c r="FT10" s="47"/>
      <c r="FU10" s="43"/>
      <c r="FV10" s="43"/>
      <c r="FW10" s="43"/>
      <c r="FX10" s="43"/>
      <c r="FY10" s="43"/>
      <c r="FZ10" s="47"/>
      <c r="GA10" s="47"/>
      <c r="GB10" s="43"/>
      <c r="GC10" s="43"/>
      <c r="GD10" s="43"/>
      <c r="GE10" s="43"/>
      <c r="GF10" s="43"/>
      <c r="GG10" s="47"/>
      <c r="GH10" s="47"/>
      <c r="GI10" s="43"/>
      <c r="GJ10" s="43"/>
      <c r="GK10" s="43"/>
      <c r="GL10" s="43"/>
      <c r="GM10" s="43"/>
      <c r="GN10" s="47"/>
      <c r="GO10" s="47"/>
      <c r="GP10" s="43"/>
      <c r="GQ10" s="43"/>
      <c r="GR10" s="43"/>
      <c r="GS10" s="43"/>
      <c r="GT10" s="43"/>
      <c r="GU10" s="47"/>
      <c r="GV10" s="47"/>
      <c r="GW10" s="43"/>
      <c r="GX10" s="43"/>
      <c r="GY10" s="43"/>
      <c r="GZ10" s="43"/>
      <c r="HA10" s="43"/>
      <c r="HB10" s="47"/>
      <c r="HC10" s="47"/>
    </row>
    <row r="11" spans="1:212" ht="30" customHeight="1" x14ac:dyDescent="0.25">
      <c r="A11" s="40"/>
      <c r="B11" s="43"/>
      <c r="C11" s="43"/>
      <c r="D11" s="43"/>
      <c r="E11" s="43"/>
      <c r="F11" s="43"/>
      <c r="G11" s="47"/>
      <c r="H11" s="47"/>
      <c r="I11" s="43"/>
      <c r="J11" s="43"/>
      <c r="K11" s="43"/>
      <c r="L11" s="43"/>
      <c r="M11" s="43"/>
      <c r="N11" s="47"/>
      <c r="O11" s="47"/>
      <c r="P11" s="43"/>
      <c r="Q11" s="43"/>
      <c r="R11" s="43"/>
      <c r="S11" s="43"/>
      <c r="T11" s="43"/>
      <c r="U11" s="47"/>
      <c r="V11" s="47"/>
      <c r="W11" s="43"/>
      <c r="X11" s="43"/>
      <c r="Y11" s="43"/>
      <c r="Z11" s="202"/>
      <c r="AA11" s="43"/>
      <c r="AB11" s="47"/>
      <c r="AC11" s="47"/>
      <c r="AD11" s="43"/>
      <c r="AE11" s="43"/>
      <c r="AF11" s="43"/>
      <c r="AG11" s="43"/>
      <c r="AH11" s="43"/>
      <c r="AI11" s="47"/>
      <c r="AJ11" s="47"/>
      <c r="AK11" s="43"/>
      <c r="AL11" s="43"/>
      <c r="AM11" s="43"/>
      <c r="AN11" s="43"/>
      <c r="AO11" s="43"/>
      <c r="AP11" s="47"/>
      <c r="AQ11" s="47"/>
      <c r="AR11" s="43"/>
      <c r="AS11" s="43"/>
      <c r="AT11" s="43"/>
      <c r="AU11" s="43"/>
      <c r="AV11" s="43"/>
      <c r="AW11" s="47"/>
      <c r="AX11" s="47"/>
      <c r="AY11" s="43"/>
      <c r="AZ11" s="43"/>
      <c r="BA11" s="43"/>
      <c r="BB11" s="43"/>
      <c r="BC11" s="43"/>
      <c r="BD11" s="47"/>
      <c r="BE11" s="47"/>
      <c r="BF11" s="43"/>
      <c r="BG11" s="43"/>
      <c r="BH11" s="43"/>
      <c r="BI11" s="43"/>
      <c r="BJ11" s="43"/>
      <c r="BK11" s="47"/>
      <c r="BL11" s="47"/>
      <c r="BM11" s="43"/>
      <c r="BN11" s="43"/>
      <c r="BO11" s="43"/>
      <c r="BP11" s="43"/>
      <c r="BQ11" s="43"/>
      <c r="BR11" s="47"/>
      <c r="BS11" s="47"/>
      <c r="BT11" s="43"/>
      <c r="BU11" s="43"/>
      <c r="BV11" s="43"/>
      <c r="BW11" s="43"/>
      <c r="BX11" s="43"/>
      <c r="BY11" s="47"/>
      <c r="BZ11" s="47"/>
      <c r="CA11" s="43"/>
      <c r="CB11" s="43"/>
      <c r="CC11" s="43"/>
      <c r="CD11" s="43"/>
      <c r="CE11" s="43"/>
      <c r="CF11" s="47"/>
      <c r="CG11" s="47"/>
      <c r="CH11" s="43"/>
      <c r="CI11" s="43"/>
      <c r="CJ11" s="43"/>
      <c r="CK11" s="43"/>
      <c r="CL11" s="43"/>
      <c r="CM11" s="47"/>
      <c r="CN11" s="47"/>
      <c r="CO11" s="43"/>
      <c r="CP11" s="43"/>
      <c r="CQ11" s="43"/>
      <c r="CR11" s="43"/>
      <c r="CS11" s="43"/>
      <c r="CT11" s="47"/>
      <c r="CU11" s="47"/>
      <c r="CV11" s="43"/>
      <c r="CW11" s="43"/>
      <c r="CX11" s="43"/>
      <c r="CY11" s="43"/>
      <c r="CZ11" s="43"/>
      <c r="DA11" s="47"/>
      <c r="DB11" s="47"/>
      <c r="DC11" s="43"/>
      <c r="DD11" s="43"/>
      <c r="DE11" s="43"/>
      <c r="DF11" s="43"/>
      <c r="DG11" s="43"/>
      <c r="DH11" s="47"/>
      <c r="DI11" s="47"/>
      <c r="DJ11" s="43"/>
      <c r="DK11" s="43"/>
      <c r="DL11" s="43"/>
      <c r="DM11" s="43"/>
      <c r="DN11" s="43"/>
      <c r="DO11" s="47"/>
      <c r="DP11" s="47"/>
      <c r="DQ11" s="43"/>
      <c r="DR11" s="43"/>
      <c r="DS11" s="43"/>
      <c r="DT11" s="43"/>
      <c r="DU11" s="43"/>
      <c r="DV11" s="47"/>
      <c r="DW11" s="47"/>
      <c r="DX11" s="43"/>
      <c r="DY11" s="43"/>
      <c r="DZ11" s="43"/>
      <c r="EA11" s="43"/>
      <c r="EB11" s="43"/>
      <c r="EC11" s="47"/>
      <c r="ED11" s="47"/>
      <c r="EE11" s="43"/>
      <c r="EF11" s="43"/>
      <c r="EG11" s="43"/>
      <c r="EH11" s="43"/>
      <c r="EI11" s="43"/>
      <c r="EJ11" s="47"/>
      <c r="EK11" s="47"/>
      <c r="EL11" s="43"/>
      <c r="EM11" s="43"/>
      <c r="EN11" s="43"/>
      <c r="EO11" s="43"/>
      <c r="EP11" s="43"/>
      <c r="EQ11" s="47"/>
      <c r="ER11" s="47"/>
      <c r="ES11" s="43"/>
      <c r="ET11" s="43"/>
      <c r="EU11" s="43"/>
      <c r="EV11" s="43"/>
      <c r="EW11" s="43"/>
      <c r="EX11" s="47"/>
      <c r="EY11" s="47"/>
      <c r="EZ11" s="43"/>
      <c r="FA11" s="43"/>
      <c r="FB11" s="43"/>
      <c r="FC11" s="43"/>
      <c r="FD11" s="43"/>
      <c r="FE11" s="47"/>
      <c r="FF11" s="47"/>
      <c r="FG11" s="43"/>
      <c r="FH11" s="43"/>
      <c r="FI11" s="43"/>
      <c r="FJ11" s="43"/>
      <c r="FK11" s="43"/>
      <c r="FL11" s="47"/>
      <c r="FM11" s="47"/>
      <c r="FN11" s="43"/>
      <c r="FO11" s="43"/>
      <c r="FP11" s="43"/>
      <c r="FQ11" s="43"/>
      <c r="FR11" s="43"/>
      <c r="FS11" s="47"/>
      <c r="FT11" s="47"/>
      <c r="FU11" s="43"/>
      <c r="FV11" s="43"/>
      <c r="FW11" s="43"/>
      <c r="FX11" s="43"/>
      <c r="FY11" s="43"/>
      <c r="FZ11" s="47"/>
      <c r="GA11" s="47"/>
      <c r="GB11" s="43"/>
      <c r="GC11" s="43"/>
      <c r="GD11" s="43"/>
      <c r="GE11" s="43"/>
      <c r="GF11" s="43"/>
      <c r="GG11" s="47"/>
      <c r="GH11" s="47"/>
      <c r="GI11" s="43"/>
      <c r="GJ11" s="43"/>
      <c r="GK11" s="43"/>
      <c r="GL11" s="43"/>
      <c r="GM11" s="43"/>
      <c r="GN11" s="47"/>
      <c r="GO11" s="47"/>
      <c r="GP11" s="43"/>
      <c r="GQ11" s="43"/>
      <c r="GR11" s="43"/>
      <c r="GS11" s="43"/>
      <c r="GT11" s="43"/>
      <c r="GU11" s="47"/>
      <c r="GV11" s="47"/>
      <c r="GW11" s="43"/>
      <c r="GX11" s="43"/>
      <c r="GY11" s="43"/>
      <c r="GZ11" s="43"/>
      <c r="HA11" s="43"/>
      <c r="HB11" s="47"/>
      <c r="HC11" s="47"/>
    </row>
    <row r="12" spans="1:212" ht="30" customHeight="1" x14ac:dyDescent="0.25">
      <c r="A12" s="40"/>
      <c r="B12" s="43"/>
      <c r="C12" s="43"/>
      <c r="D12" s="43"/>
      <c r="E12" s="43"/>
      <c r="F12" s="43"/>
      <c r="G12" s="47"/>
      <c r="H12" s="47"/>
      <c r="I12" s="43"/>
      <c r="J12" s="43"/>
      <c r="K12" s="43"/>
      <c r="L12" s="43"/>
      <c r="M12" s="43"/>
      <c r="N12" s="47"/>
      <c r="O12" s="47"/>
      <c r="P12" s="43"/>
      <c r="Q12" s="43"/>
      <c r="R12" s="43"/>
      <c r="S12" s="43"/>
      <c r="T12" s="43"/>
      <c r="U12" s="47"/>
      <c r="V12" s="47"/>
      <c r="W12" s="43"/>
      <c r="X12" s="43"/>
      <c r="Y12" s="43"/>
      <c r="Z12" s="202"/>
      <c r="AA12" s="43"/>
      <c r="AB12" s="47"/>
      <c r="AC12" s="47"/>
      <c r="AD12" s="43"/>
      <c r="AE12" s="43"/>
      <c r="AF12" s="43"/>
      <c r="AG12" s="43"/>
      <c r="AH12" s="43"/>
      <c r="AI12" s="47"/>
      <c r="AJ12" s="47"/>
      <c r="AK12" s="43"/>
      <c r="AL12" s="43"/>
      <c r="AM12" s="43"/>
      <c r="AN12" s="43"/>
      <c r="AO12" s="43"/>
      <c r="AP12" s="47"/>
      <c r="AQ12" s="47"/>
      <c r="AR12" s="43"/>
      <c r="AS12" s="43"/>
      <c r="AT12" s="43"/>
      <c r="AU12" s="43"/>
      <c r="AV12" s="43"/>
      <c r="AW12" s="47"/>
      <c r="AX12" s="47"/>
      <c r="AY12" s="43"/>
      <c r="AZ12" s="43"/>
      <c r="BA12" s="43"/>
      <c r="BB12" s="43"/>
      <c r="BC12" s="43"/>
      <c r="BD12" s="47"/>
      <c r="BE12" s="47"/>
      <c r="BF12" s="43"/>
      <c r="BG12" s="43"/>
      <c r="BH12" s="43"/>
      <c r="BI12" s="43"/>
      <c r="BJ12" s="43"/>
      <c r="BK12" s="47"/>
      <c r="BL12" s="47"/>
      <c r="BM12" s="43"/>
      <c r="BN12" s="43"/>
      <c r="BO12" s="43"/>
      <c r="BP12" s="43"/>
      <c r="BQ12" s="43"/>
      <c r="BR12" s="47"/>
      <c r="BS12" s="47"/>
      <c r="BT12" s="43"/>
      <c r="BU12" s="43"/>
      <c r="BV12" s="43"/>
      <c r="BW12" s="43"/>
      <c r="BX12" s="43"/>
      <c r="BY12" s="47"/>
      <c r="BZ12" s="47"/>
      <c r="CA12" s="43"/>
      <c r="CB12" s="43"/>
      <c r="CC12" s="43"/>
      <c r="CD12" s="43"/>
      <c r="CE12" s="43"/>
      <c r="CF12" s="47"/>
      <c r="CG12" s="47"/>
      <c r="CH12" s="43"/>
      <c r="CI12" s="43"/>
      <c r="CJ12" s="43"/>
      <c r="CK12" s="43"/>
      <c r="CL12" s="43"/>
      <c r="CM12" s="47"/>
      <c r="CN12" s="47"/>
      <c r="CO12" s="43"/>
      <c r="CP12" s="43"/>
      <c r="CQ12" s="43"/>
      <c r="CR12" s="43"/>
      <c r="CS12" s="43"/>
      <c r="CT12" s="47"/>
      <c r="CU12" s="47"/>
      <c r="CV12" s="43"/>
      <c r="CW12" s="43"/>
      <c r="CX12" s="43"/>
      <c r="CY12" s="43"/>
      <c r="CZ12" s="43"/>
      <c r="DA12" s="47"/>
      <c r="DB12" s="47"/>
      <c r="DC12" s="43"/>
      <c r="DD12" s="43"/>
      <c r="DE12" s="43"/>
      <c r="DF12" s="43"/>
      <c r="DG12" s="43"/>
      <c r="DH12" s="47"/>
      <c r="DI12" s="47"/>
      <c r="DJ12" s="43"/>
      <c r="DK12" s="43"/>
      <c r="DL12" s="43"/>
      <c r="DM12" s="43"/>
      <c r="DN12" s="43"/>
      <c r="DO12" s="47"/>
      <c r="DP12" s="47"/>
      <c r="DQ12" s="43"/>
      <c r="DR12" s="43"/>
      <c r="DS12" s="43"/>
      <c r="DT12" s="43"/>
      <c r="DU12" s="43"/>
      <c r="DV12" s="47"/>
      <c r="DW12" s="47"/>
      <c r="DX12" s="43"/>
      <c r="DY12" s="43"/>
      <c r="DZ12" s="43"/>
      <c r="EA12" s="43"/>
      <c r="EB12" s="43"/>
      <c r="EC12" s="47"/>
      <c r="ED12" s="47"/>
      <c r="EE12" s="43"/>
      <c r="EF12" s="43"/>
      <c r="EG12" s="43"/>
      <c r="EH12" s="43"/>
      <c r="EI12" s="43"/>
      <c r="EJ12" s="47"/>
      <c r="EK12" s="47"/>
      <c r="EL12" s="43"/>
      <c r="EM12" s="43"/>
      <c r="EN12" s="43"/>
      <c r="EO12" s="43"/>
      <c r="EP12" s="43"/>
      <c r="EQ12" s="47"/>
      <c r="ER12" s="47"/>
      <c r="ES12" s="43"/>
      <c r="ET12" s="43"/>
      <c r="EU12" s="43"/>
      <c r="EV12" s="43"/>
      <c r="EW12" s="43"/>
      <c r="EX12" s="47"/>
      <c r="EY12" s="47"/>
      <c r="EZ12" s="43"/>
      <c r="FA12" s="43"/>
      <c r="FB12" s="43"/>
      <c r="FC12" s="43"/>
      <c r="FD12" s="43"/>
      <c r="FE12" s="47"/>
      <c r="FF12" s="47"/>
      <c r="FG12" s="43"/>
      <c r="FH12" s="43"/>
      <c r="FI12" s="43"/>
      <c r="FJ12" s="43"/>
      <c r="FK12" s="43"/>
      <c r="FL12" s="47"/>
      <c r="FM12" s="47"/>
      <c r="FN12" s="43"/>
      <c r="FO12" s="43"/>
      <c r="FP12" s="43"/>
      <c r="FQ12" s="43"/>
      <c r="FR12" s="43"/>
      <c r="FS12" s="47"/>
      <c r="FT12" s="47"/>
      <c r="FU12" s="43"/>
      <c r="FV12" s="43"/>
      <c r="FW12" s="43"/>
      <c r="FX12" s="43"/>
      <c r="FY12" s="43"/>
      <c r="FZ12" s="47"/>
      <c r="GA12" s="47"/>
      <c r="GB12" s="43"/>
      <c r="GC12" s="43"/>
      <c r="GD12" s="43"/>
      <c r="GE12" s="43"/>
      <c r="GF12" s="43"/>
      <c r="GG12" s="47"/>
      <c r="GH12" s="47"/>
      <c r="GI12" s="43"/>
      <c r="GJ12" s="43"/>
      <c r="GK12" s="43"/>
      <c r="GL12" s="43"/>
      <c r="GM12" s="43"/>
      <c r="GN12" s="47"/>
      <c r="GO12" s="47"/>
      <c r="GP12" s="43"/>
      <c r="GQ12" s="43"/>
      <c r="GR12" s="43"/>
      <c r="GS12" s="43"/>
      <c r="GT12" s="43"/>
      <c r="GU12" s="47"/>
      <c r="GV12" s="47"/>
      <c r="GW12" s="43"/>
      <c r="GX12" s="43"/>
      <c r="GY12" s="43"/>
      <c r="GZ12" s="43"/>
      <c r="HA12" s="43"/>
      <c r="HB12" s="47"/>
      <c r="HC12" s="47"/>
    </row>
    <row r="13" spans="1:212" ht="30" customHeight="1" x14ac:dyDescent="0.25">
      <c r="A13" s="40"/>
      <c r="B13" s="43"/>
      <c r="C13" s="43"/>
      <c r="D13" s="43"/>
      <c r="E13" s="43"/>
      <c r="F13" s="43"/>
      <c r="G13" s="47"/>
      <c r="H13" s="47"/>
      <c r="I13" s="43"/>
      <c r="J13" s="43"/>
      <c r="K13" s="43"/>
      <c r="L13" s="43"/>
      <c r="M13" s="43"/>
      <c r="N13" s="47"/>
      <c r="O13" s="47"/>
      <c r="P13" s="43"/>
      <c r="Q13" s="43"/>
      <c r="R13" s="43"/>
      <c r="S13" s="43"/>
      <c r="T13" s="43"/>
      <c r="U13" s="47"/>
      <c r="V13" s="47"/>
      <c r="W13" s="43"/>
      <c r="X13" s="43"/>
      <c r="Y13" s="43"/>
      <c r="Z13" s="202"/>
      <c r="AA13" s="43"/>
      <c r="AB13" s="47"/>
      <c r="AC13" s="47"/>
      <c r="AD13" s="43"/>
      <c r="AE13" s="43"/>
      <c r="AF13" s="43"/>
      <c r="AG13" s="43"/>
      <c r="AH13" s="43"/>
      <c r="AI13" s="47"/>
      <c r="AJ13" s="47"/>
      <c r="AK13" s="43"/>
      <c r="AL13" s="43"/>
      <c r="AM13" s="43"/>
      <c r="AN13" s="43"/>
      <c r="AO13" s="43"/>
      <c r="AP13" s="47"/>
      <c r="AQ13" s="47"/>
      <c r="AR13" s="43"/>
      <c r="AS13" s="43"/>
      <c r="AT13" s="43"/>
      <c r="AU13" s="43"/>
      <c r="AV13" s="43"/>
      <c r="AW13" s="47"/>
      <c r="AX13" s="47"/>
      <c r="AY13" s="43"/>
      <c r="AZ13" s="43"/>
      <c r="BA13" s="43"/>
      <c r="BB13" s="43"/>
      <c r="BC13" s="43"/>
      <c r="BD13" s="47"/>
      <c r="BE13" s="47"/>
      <c r="BF13" s="43"/>
      <c r="BG13" s="43"/>
      <c r="BH13" s="43"/>
      <c r="BI13" s="43"/>
      <c r="BJ13" s="43"/>
      <c r="BK13" s="47"/>
      <c r="BL13" s="47"/>
      <c r="BM13" s="43"/>
      <c r="BN13" s="43"/>
      <c r="BO13" s="43"/>
      <c r="BP13" s="43"/>
      <c r="BQ13" s="43"/>
      <c r="BR13" s="47"/>
      <c r="BS13" s="47"/>
      <c r="BT13" s="43"/>
      <c r="BU13" s="43"/>
      <c r="BV13" s="43"/>
      <c r="BW13" s="43"/>
      <c r="BX13" s="43"/>
      <c r="BY13" s="47"/>
      <c r="BZ13" s="47"/>
      <c r="CA13" s="43"/>
      <c r="CB13" s="43"/>
      <c r="CC13" s="43"/>
      <c r="CD13" s="43"/>
      <c r="CE13" s="43"/>
      <c r="CF13" s="47"/>
      <c r="CG13" s="47"/>
      <c r="CH13" s="43"/>
      <c r="CI13" s="43"/>
      <c r="CJ13" s="43"/>
      <c r="CK13" s="43"/>
      <c r="CL13" s="43"/>
      <c r="CM13" s="47"/>
      <c r="CN13" s="47"/>
      <c r="CO13" s="43"/>
      <c r="CP13" s="43"/>
      <c r="CQ13" s="43"/>
      <c r="CR13" s="43"/>
      <c r="CS13" s="43"/>
      <c r="CT13" s="47"/>
      <c r="CU13" s="47"/>
      <c r="CV13" s="43"/>
      <c r="CW13" s="43"/>
      <c r="CX13" s="43"/>
      <c r="CY13" s="43"/>
      <c r="CZ13" s="43"/>
      <c r="DA13" s="47"/>
      <c r="DB13" s="47"/>
      <c r="DC13" s="43"/>
      <c r="DD13" s="43"/>
      <c r="DE13" s="43"/>
      <c r="DF13" s="43"/>
      <c r="DG13" s="43"/>
      <c r="DH13" s="47"/>
      <c r="DI13" s="47"/>
      <c r="DJ13" s="43"/>
      <c r="DK13" s="43"/>
      <c r="DL13" s="43"/>
      <c r="DM13" s="43"/>
      <c r="DN13" s="43"/>
      <c r="DO13" s="47"/>
      <c r="DP13" s="47"/>
      <c r="DQ13" s="43"/>
      <c r="DR13" s="43"/>
      <c r="DS13" s="43"/>
      <c r="DT13" s="43"/>
      <c r="DU13" s="43"/>
      <c r="DV13" s="47"/>
      <c r="DW13" s="47"/>
      <c r="DX13" s="43"/>
      <c r="DY13" s="43"/>
      <c r="DZ13" s="43"/>
      <c r="EA13" s="43"/>
      <c r="EB13" s="43"/>
      <c r="EC13" s="47"/>
      <c r="ED13" s="47"/>
      <c r="EE13" s="43"/>
      <c r="EF13" s="43"/>
      <c r="EG13" s="43"/>
      <c r="EH13" s="43"/>
      <c r="EI13" s="43"/>
      <c r="EJ13" s="47"/>
      <c r="EK13" s="47"/>
      <c r="EL13" s="43"/>
      <c r="EM13" s="43"/>
      <c r="EN13" s="43"/>
      <c r="EO13" s="43"/>
      <c r="EP13" s="43"/>
      <c r="EQ13" s="47"/>
      <c r="ER13" s="47"/>
      <c r="ES13" s="43"/>
      <c r="ET13" s="43"/>
      <c r="EU13" s="43"/>
      <c r="EV13" s="43"/>
      <c r="EW13" s="43"/>
      <c r="EX13" s="47"/>
      <c r="EY13" s="47"/>
      <c r="EZ13" s="43"/>
      <c r="FA13" s="43"/>
      <c r="FB13" s="43"/>
      <c r="FC13" s="43"/>
      <c r="FD13" s="43"/>
      <c r="FE13" s="47"/>
      <c r="FF13" s="47"/>
      <c r="FG13" s="43"/>
      <c r="FH13" s="43"/>
      <c r="FI13" s="43"/>
      <c r="FJ13" s="43"/>
      <c r="FK13" s="43"/>
      <c r="FL13" s="47"/>
      <c r="FM13" s="47"/>
      <c r="FN13" s="43"/>
      <c r="FO13" s="43"/>
      <c r="FP13" s="43"/>
      <c r="FQ13" s="43"/>
      <c r="FR13" s="43"/>
      <c r="FS13" s="47"/>
      <c r="FT13" s="47"/>
      <c r="FU13" s="43"/>
      <c r="FV13" s="43"/>
      <c r="FW13" s="43"/>
      <c r="FX13" s="43"/>
      <c r="FY13" s="43"/>
      <c r="FZ13" s="47"/>
      <c r="GA13" s="47"/>
      <c r="GB13" s="43"/>
      <c r="GC13" s="43"/>
      <c r="GD13" s="43"/>
      <c r="GE13" s="43"/>
      <c r="GF13" s="43"/>
      <c r="GG13" s="47"/>
      <c r="GH13" s="47"/>
      <c r="GI13" s="43"/>
      <c r="GJ13" s="43"/>
      <c r="GK13" s="43"/>
      <c r="GL13" s="43"/>
      <c r="GM13" s="43"/>
      <c r="GN13" s="47"/>
      <c r="GO13" s="47"/>
      <c r="GP13" s="43"/>
      <c r="GQ13" s="43"/>
      <c r="GR13" s="43"/>
      <c r="GS13" s="43"/>
      <c r="GT13" s="43"/>
      <c r="GU13" s="47"/>
      <c r="GV13" s="47"/>
      <c r="GW13" s="43"/>
      <c r="GX13" s="43"/>
      <c r="GY13" s="43"/>
      <c r="GZ13" s="43"/>
      <c r="HA13" s="43"/>
      <c r="HB13" s="47"/>
      <c r="HC13" s="47"/>
    </row>
    <row r="14" spans="1:212" ht="30" customHeight="1" x14ac:dyDescent="0.25">
      <c r="A14" s="40"/>
      <c r="B14" s="43"/>
      <c r="C14" s="43"/>
      <c r="D14" s="43"/>
      <c r="E14" s="43"/>
      <c r="F14" s="43"/>
      <c r="G14" s="47"/>
      <c r="H14" s="47"/>
      <c r="I14" s="43"/>
      <c r="J14" s="43"/>
      <c r="K14" s="43"/>
      <c r="L14" s="43"/>
      <c r="M14" s="43"/>
      <c r="N14" s="47"/>
      <c r="O14" s="47"/>
      <c r="P14" s="43"/>
      <c r="Q14" s="43"/>
      <c r="R14" s="43"/>
      <c r="S14" s="43"/>
      <c r="T14" s="43"/>
      <c r="U14" s="47"/>
      <c r="V14" s="47"/>
      <c r="W14" s="43"/>
      <c r="X14" s="43"/>
      <c r="Y14" s="43"/>
      <c r="Z14" s="202"/>
      <c r="AA14" s="43"/>
      <c r="AB14" s="47"/>
      <c r="AC14" s="47"/>
      <c r="AD14" s="43"/>
      <c r="AE14" s="43"/>
      <c r="AF14" s="43"/>
      <c r="AG14" s="43"/>
      <c r="AH14" s="43"/>
      <c r="AI14" s="47"/>
      <c r="AJ14" s="47"/>
      <c r="AK14" s="43"/>
      <c r="AL14" s="43"/>
      <c r="AM14" s="43"/>
      <c r="AN14" s="43"/>
      <c r="AO14" s="43"/>
      <c r="AP14" s="47"/>
      <c r="AQ14" s="47"/>
      <c r="AR14" s="43"/>
      <c r="AS14" s="43"/>
      <c r="AT14" s="43"/>
      <c r="AU14" s="43"/>
      <c r="AV14" s="43"/>
      <c r="AW14" s="47"/>
      <c r="AX14" s="47"/>
      <c r="AY14" s="43"/>
      <c r="AZ14" s="43"/>
      <c r="BA14" s="43"/>
      <c r="BB14" s="43"/>
      <c r="BC14" s="43"/>
      <c r="BD14" s="47"/>
      <c r="BE14" s="47"/>
      <c r="BF14" s="43"/>
      <c r="BG14" s="43"/>
      <c r="BH14" s="43"/>
      <c r="BI14" s="43"/>
      <c r="BJ14" s="43"/>
      <c r="BK14" s="47"/>
      <c r="BL14" s="47"/>
      <c r="BM14" s="43"/>
      <c r="BN14" s="43"/>
      <c r="BO14" s="43"/>
      <c r="BP14" s="43"/>
      <c r="BQ14" s="43"/>
      <c r="BR14" s="47"/>
      <c r="BS14" s="47"/>
      <c r="BT14" s="43"/>
      <c r="BU14" s="43"/>
      <c r="BV14" s="43"/>
      <c r="BW14" s="43"/>
      <c r="BX14" s="43"/>
      <c r="BY14" s="47"/>
      <c r="BZ14" s="47"/>
      <c r="CA14" s="43"/>
      <c r="CB14" s="43"/>
      <c r="CC14" s="43"/>
      <c r="CD14" s="43"/>
      <c r="CE14" s="43"/>
      <c r="CF14" s="47"/>
      <c r="CG14" s="47"/>
      <c r="CH14" s="43"/>
      <c r="CI14" s="43"/>
      <c r="CJ14" s="43"/>
      <c r="CK14" s="43"/>
      <c r="CL14" s="43"/>
      <c r="CM14" s="47"/>
      <c r="CN14" s="47"/>
      <c r="CO14" s="43"/>
      <c r="CP14" s="43"/>
      <c r="CQ14" s="43"/>
      <c r="CR14" s="43"/>
      <c r="CS14" s="43"/>
      <c r="CT14" s="47"/>
      <c r="CU14" s="47"/>
      <c r="CV14" s="43"/>
      <c r="CW14" s="43"/>
      <c r="CX14" s="43"/>
      <c r="CY14" s="43"/>
      <c r="CZ14" s="43"/>
      <c r="DA14" s="47"/>
      <c r="DB14" s="47"/>
      <c r="DC14" s="43"/>
      <c r="DD14" s="43"/>
      <c r="DE14" s="43"/>
      <c r="DF14" s="43"/>
      <c r="DG14" s="43"/>
      <c r="DH14" s="47"/>
      <c r="DI14" s="47"/>
      <c r="DJ14" s="43"/>
      <c r="DK14" s="43"/>
      <c r="DL14" s="43"/>
      <c r="DM14" s="43"/>
      <c r="DN14" s="43"/>
      <c r="DO14" s="47"/>
      <c r="DP14" s="47"/>
      <c r="DQ14" s="43"/>
      <c r="DR14" s="43"/>
      <c r="DS14" s="43"/>
      <c r="DT14" s="43"/>
      <c r="DU14" s="43"/>
      <c r="DV14" s="47"/>
      <c r="DW14" s="47"/>
      <c r="DX14" s="43"/>
      <c r="DY14" s="43"/>
      <c r="DZ14" s="43"/>
      <c r="EA14" s="43"/>
      <c r="EB14" s="43"/>
      <c r="EC14" s="47"/>
      <c r="ED14" s="47"/>
      <c r="EE14" s="43"/>
      <c r="EF14" s="43"/>
      <c r="EG14" s="43"/>
      <c r="EH14" s="43"/>
      <c r="EI14" s="43"/>
      <c r="EJ14" s="47"/>
      <c r="EK14" s="47"/>
      <c r="EL14" s="43"/>
      <c r="EM14" s="43"/>
      <c r="EN14" s="43"/>
      <c r="EO14" s="43"/>
      <c r="EP14" s="43"/>
      <c r="EQ14" s="47"/>
      <c r="ER14" s="47"/>
      <c r="ES14" s="43"/>
      <c r="ET14" s="43"/>
      <c r="EU14" s="43"/>
      <c r="EV14" s="43"/>
      <c r="EW14" s="43"/>
      <c r="EX14" s="47"/>
      <c r="EY14" s="47"/>
      <c r="EZ14" s="43"/>
      <c r="FA14" s="43"/>
      <c r="FB14" s="43"/>
      <c r="FC14" s="43"/>
      <c r="FD14" s="43"/>
      <c r="FE14" s="47"/>
      <c r="FF14" s="47"/>
      <c r="FG14" s="43"/>
      <c r="FH14" s="43"/>
      <c r="FI14" s="43"/>
      <c r="FJ14" s="43"/>
      <c r="FK14" s="43"/>
      <c r="FL14" s="47"/>
      <c r="FM14" s="47"/>
      <c r="FN14" s="43"/>
      <c r="FO14" s="43"/>
      <c r="FP14" s="43"/>
      <c r="FQ14" s="43"/>
      <c r="FR14" s="43"/>
      <c r="FS14" s="47"/>
      <c r="FT14" s="47"/>
      <c r="FU14" s="43"/>
      <c r="FV14" s="43"/>
      <c r="FW14" s="43"/>
      <c r="FX14" s="43"/>
      <c r="FY14" s="43"/>
      <c r="FZ14" s="47"/>
      <c r="GA14" s="47"/>
      <c r="GB14" s="43"/>
      <c r="GC14" s="43"/>
      <c r="GD14" s="43"/>
      <c r="GE14" s="43"/>
      <c r="GF14" s="43"/>
      <c r="GG14" s="47"/>
      <c r="GH14" s="47"/>
      <c r="GI14" s="43"/>
      <c r="GJ14" s="43"/>
      <c r="GK14" s="43"/>
      <c r="GL14" s="43"/>
      <c r="GM14" s="43"/>
      <c r="GN14" s="47"/>
      <c r="GO14" s="47"/>
      <c r="GP14" s="43"/>
      <c r="GQ14" s="43"/>
      <c r="GR14" s="43"/>
      <c r="GS14" s="43"/>
      <c r="GT14" s="43"/>
      <c r="GU14" s="47"/>
      <c r="GV14" s="47"/>
      <c r="GW14" s="43"/>
      <c r="GX14" s="43"/>
      <c r="GY14" s="43"/>
      <c r="GZ14" s="43"/>
      <c r="HA14" s="43"/>
      <c r="HB14" s="47"/>
      <c r="HC14" s="47"/>
    </row>
  </sheetData>
  <mergeCells count="5">
    <mergeCell ref="P4:R4"/>
    <mergeCell ref="R5:T5"/>
    <mergeCell ref="W5:Y5"/>
    <mergeCell ref="Z2:Z14"/>
    <mergeCell ref="W3:Y3"/>
  </mergeCells>
  <conditionalFormatting sqref="AD1">
    <cfRule type="expression" dxfId="595" priority="30">
      <formula>AD$1=TODAY()</formula>
    </cfRule>
  </conditionalFormatting>
  <conditionalFormatting sqref="AE1">
    <cfRule type="expression" dxfId="594" priority="29">
      <formula>AE$1=TODAY()</formula>
    </cfRule>
  </conditionalFormatting>
  <conditionalFormatting sqref="AD2:AE8">
    <cfRule type="expression" dxfId="593" priority="17">
      <formula>AD$1=TODAY()</formula>
    </cfRule>
  </conditionalFormatting>
  <conditionalFormatting sqref="AF2:AF8">
    <cfRule type="expression" dxfId="592" priority="15">
      <formula>AND(ISBLANK(AF2),AF$1=TODAY())</formula>
    </cfRule>
  </conditionalFormatting>
  <conditionalFormatting sqref="AF2:AF8">
    <cfRule type="expression" dxfId="591" priority="16">
      <formula>AND(ISBLANK(AF2),AF$1=TODAY())</formula>
    </cfRule>
  </conditionalFormatting>
  <conditionalFormatting sqref="AF9:AF14">
    <cfRule type="expression" dxfId="590" priority="9">
      <formula>AND(ISBLANK(AF9),AF$1=TODAY())</formula>
    </cfRule>
  </conditionalFormatting>
  <conditionalFormatting sqref="AD9:AE14">
    <cfRule type="expression" dxfId="589" priority="11">
      <formula>AD$1=TODAY()</formula>
    </cfRule>
  </conditionalFormatting>
  <conditionalFormatting sqref="AF9:AF14">
    <cfRule type="expression" dxfId="588" priority="10">
      <formula>AND(ISBLANK(AF9),AF$1=TODAY())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B803-CF03-4A66-80F1-F2CA33EECD8D}">
  <sheetPr>
    <tabColor rgb="FF0070C0"/>
    <outlinePr summaryBelow="0" summaryRight="0"/>
  </sheetPr>
  <dimension ref="A1:Y34"/>
  <sheetViews>
    <sheetView showGridLines="0" tabSelected="1" zoomScale="90" zoomScaleNormal="90" workbookViewId="0">
      <pane xSplit="4" ySplit="2" topLeftCell="E3" activePane="bottomRight" state="frozen"/>
      <selection pane="topRight" activeCell="D1" sqref="D1"/>
      <selection pane="bottomLeft" activeCell="A2" sqref="A2"/>
      <selection pane="bottomRight" activeCell="G3" sqref="G3"/>
    </sheetView>
  </sheetViews>
  <sheetFormatPr defaultColWidth="9.140625" defaultRowHeight="12.75" x14ac:dyDescent="0.25"/>
  <cols>
    <col min="1" max="1" width="11.140625" style="21" customWidth="1"/>
    <col min="2" max="2" width="11.42578125" style="32" customWidth="1"/>
    <col min="3" max="3" width="7.85546875" style="32" customWidth="1"/>
    <col min="4" max="4" width="8.5703125" style="33" customWidth="1"/>
    <col min="5" max="5" width="8.5703125" style="21" customWidth="1"/>
    <col min="6" max="7" width="8.5703125" style="34" customWidth="1"/>
    <col min="8" max="8" width="9.28515625" style="35" customWidth="1"/>
    <col min="9" max="9" width="11.42578125" style="21" customWidth="1"/>
    <col min="10" max="10" width="50.28515625" style="36" customWidth="1"/>
    <col min="11" max="11" width="12.28515625" style="21" customWidth="1"/>
    <col min="12" max="12" width="12.5703125" style="21" customWidth="1"/>
    <col min="13" max="13" width="14" style="21" customWidth="1"/>
    <col min="14" max="14" width="37.7109375" style="31" customWidth="1"/>
    <col min="15" max="15" width="20.5703125" style="31" customWidth="1"/>
    <col min="16" max="16" width="9.42578125" style="31" bestFit="1" customWidth="1"/>
    <col min="17" max="19" width="9.140625" style="31"/>
    <col min="20" max="20" width="15.42578125" style="37" bestFit="1" customWidth="1"/>
    <col min="21" max="24" width="9.140625" style="37"/>
    <col min="25" max="16384" width="9.140625" style="31"/>
  </cols>
  <sheetData>
    <row r="1" spans="1:24" s="5" customFormat="1" ht="25.15" customHeight="1" x14ac:dyDescent="0.25">
      <c r="A1" s="83" t="s">
        <v>126</v>
      </c>
      <c r="B1" s="84">
        <v>43845</v>
      </c>
      <c r="C1" s="83"/>
      <c r="D1" s="115"/>
      <c r="E1" s="78"/>
      <c r="F1" s="77"/>
      <c r="G1" s="77"/>
      <c r="H1" s="79"/>
      <c r="I1" s="78"/>
      <c r="J1" s="80"/>
      <c r="K1" s="81"/>
      <c r="L1" s="82"/>
      <c r="M1" s="82"/>
      <c r="N1" s="80"/>
      <c r="T1" s="6"/>
      <c r="U1" s="6"/>
      <c r="V1" s="6"/>
      <c r="W1" s="6"/>
      <c r="X1" s="6"/>
    </row>
    <row r="2" spans="1:24" s="5" customFormat="1" ht="33.6" customHeight="1" x14ac:dyDescent="0.25">
      <c r="A2" s="52" t="s">
        <v>31</v>
      </c>
      <c r="B2" s="52" t="s">
        <v>161</v>
      </c>
      <c r="C2" s="52" t="s">
        <v>33</v>
      </c>
      <c r="D2" s="7" t="s">
        <v>125</v>
      </c>
      <c r="E2" s="9" t="s">
        <v>34</v>
      </c>
      <c r="F2" s="8" t="s">
        <v>162</v>
      </c>
      <c r="G2" s="8" t="s">
        <v>163</v>
      </c>
      <c r="H2" s="59" t="s">
        <v>35</v>
      </c>
      <c r="I2" s="9" t="s">
        <v>36</v>
      </c>
      <c r="J2" s="26" t="s">
        <v>150</v>
      </c>
      <c r="K2" s="59" t="s">
        <v>37</v>
      </c>
      <c r="L2" s="59" t="s">
        <v>38</v>
      </c>
      <c r="M2" s="59" t="s">
        <v>39</v>
      </c>
      <c r="N2" s="26" t="s">
        <v>40</v>
      </c>
      <c r="T2" s="6" t="e">
        <f>SUM(#REF!)</f>
        <v>#REF!</v>
      </c>
      <c r="U2" s="6"/>
      <c r="V2" s="6"/>
      <c r="W2" s="6"/>
      <c r="X2" s="6"/>
    </row>
    <row r="3" spans="1:24" s="5" customFormat="1" ht="25.35" customHeight="1" x14ac:dyDescent="0.25">
      <c r="A3" s="116"/>
      <c r="B3" s="117"/>
      <c r="C3" s="122"/>
      <c r="D3" s="118"/>
      <c r="E3" s="119"/>
      <c r="F3" s="118"/>
      <c r="G3" s="118"/>
      <c r="H3" s="119"/>
      <c r="I3" s="119"/>
      <c r="J3" s="120" t="s">
        <v>73</v>
      </c>
      <c r="K3" s="119"/>
      <c r="L3" s="119"/>
      <c r="M3" s="119"/>
      <c r="N3" s="121"/>
      <c r="T3" s="6">
        <f ca="1">IF(B3="",0,IF(B3&lt;TODAY(),IF(#REF!&lt;&gt;100%,1,0),0))</f>
        <v>0</v>
      </c>
      <c r="U3" s="6"/>
      <c r="V3" s="6"/>
      <c r="W3" s="6"/>
      <c r="X3" s="6"/>
    </row>
    <row r="4" spans="1:24" s="5" customFormat="1" x14ac:dyDescent="0.25">
      <c r="A4" s="53"/>
      <c r="B4" s="16"/>
      <c r="C4" s="16"/>
      <c r="D4" s="16"/>
      <c r="E4" s="15"/>
      <c r="F4" s="16"/>
      <c r="G4" s="16"/>
      <c r="H4" s="25"/>
      <c r="I4" s="15"/>
      <c r="J4" s="48" t="s">
        <v>76</v>
      </c>
      <c r="K4" s="15"/>
      <c r="L4" s="15"/>
      <c r="M4" s="15"/>
      <c r="N4" s="17"/>
      <c r="T4" s="6"/>
      <c r="U4" s="6"/>
      <c r="V4" s="6"/>
      <c r="W4" s="6"/>
      <c r="X4" s="6"/>
    </row>
    <row r="5" spans="1:24" s="5" customFormat="1" ht="41.1" customHeight="1" x14ac:dyDescent="0.25">
      <c r="A5" s="52" t="str">
        <f t="shared" ref="A5:A15" si="0">_xlfn.CONCAT("cuttaskid", ROW(A5))</f>
        <v>cuttaskid5</v>
      </c>
      <c r="B5" s="28">
        <f>$B$1+C5</f>
        <v>43840</v>
      </c>
      <c r="C5" s="19">
        <v>-5</v>
      </c>
      <c r="D5" s="13">
        <v>0.375</v>
      </c>
      <c r="E5" s="19">
        <v>60</v>
      </c>
      <c r="F5" s="13">
        <v>0.375</v>
      </c>
      <c r="G5" s="19">
        <v>45</v>
      </c>
      <c r="H5" s="22">
        <v>1</v>
      </c>
      <c r="I5" s="14" t="s">
        <v>78</v>
      </c>
      <c r="J5" s="60" t="s">
        <v>80</v>
      </c>
      <c r="K5" s="14" t="s">
        <v>81</v>
      </c>
      <c r="L5" s="62" t="s">
        <v>84</v>
      </c>
      <c r="M5" s="62" t="s">
        <v>41</v>
      </c>
      <c r="N5" s="20"/>
      <c r="T5" s="6"/>
      <c r="U5" s="6"/>
      <c r="V5" s="6"/>
      <c r="W5" s="6"/>
      <c r="X5" s="6"/>
    </row>
    <row r="6" spans="1:24" s="11" customFormat="1" ht="30" customHeight="1" x14ac:dyDescent="0.25">
      <c r="A6" s="86" t="str">
        <f t="shared" si="0"/>
        <v>cuttaskid6</v>
      </c>
      <c r="B6" s="87">
        <f t="shared" ref="B6:B9" si="1">$B$1+C6</f>
        <v>43840</v>
      </c>
      <c r="C6" s="88">
        <v>-5</v>
      </c>
      <c r="D6" s="89">
        <f>D5+TIME(0,E5,0)</f>
        <v>0.41666666666666669</v>
      </c>
      <c r="E6" s="90">
        <v>10</v>
      </c>
      <c r="F6" s="89">
        <f>F5+TIME(0,G5,0)</f>
        <v>0.40625</v>
      </c>
      <c r="G6" s="90">
        <v>5</v>
      </c>
      <c r="H6" s="91">
        <v>1</v>
      </c>
      <c r="I6" s="90" t="s">
        <v>29</v>
      </c>
      <c r="J6" s="92" t="s">
        <v>127</v>
      </c>
      <c r="K6" s="90" t="s">
        <v>82</v>
      </c>
      <c r="L6" s="90" t="s">
        <v>92</v>
      </c>
      <c r="M6" s="90" t="s">
        <v>41</v>
      </c>
      <c r="N6" s="93"/>
      <c r="O6" s="10"/>
      <c r="T6" s="6"/>
      <c r="U6" s="12"/>
      <c r="V6" s="12"/>
      <c r="W6" s="12"/>
      <c r="X6" s="12"/>
    </row>
    <row r="7" spans="1:24" s="5" customFormat="1" ht="30" customHeight="1" x14ac:dyDescent="0.25">
      <c r="A7" s="61" t="str">
        <f t="shared" si="0"/>
        <v>cuttaskid7</v>
      </c>
      <c r="B7" s="28">
        <f t="shared" si="1"/>
        <v>43840</v>
      </c>
      <c r="C7" s="29">
        <v>-5</v>
      </c>
      <c r="D7" s="23">
        <f t="shared" ref="D7:F9" si="2">D6+TIME(0,E6,0)</f>
        <v>0.4236111111111111</v>
      </c>
      <c r="E7" s="29">
        <v>30</v>
      </c>
      <c r="F7" s="23">
        <f t="shared" si="2"/>
        <v>0.40972222222222221</v>
      </c>
      <c r="G7" s="29">
        <v>35</v>
      </c>
      <c r="H7" s="24">
        <v>0.8</v>
      </c>
      <c r="I7" s="30" t="s">
        <v>78</v>
      </c>
      <c r="J7" s="124" t="s">
        <v>130</v>
      </c>
      <c r="K7" s="125" t="s">
        <v>81</v>
      </c>
      <c r="L7" s="85" t="s">
        <v>85</v>
      </c>
      <c r="M7" s="85" t="s">
        <v>41</v>
      </c>
      <c r="N7" s="20"/>
      <c r="T7" s="6"/>
      <c r="U7" s="6"/>
      <c r="V7" s="6"/>
      <c r="W7" s="6"/>
      <c r="X7" s="6"/>
    </row>
    <row r="8" spans="1:24" s="5" customFormat="1" ht="35.65" customHeight="1" x14ac:dyDescent="0.25">
      <c r="A8" s="102" t="str">
        <f t="shared" si="0"/>
        <v>cuttaskid8</v>
      </c>
      <c r="B8" s="103">
        <f t="shared" si="1"/>
        <v>43841</v>
      </c>
      <c r="C8" s="104">
        <v>-4</v>
      </c>
      <c r="D8" s="109">
        <f t="shared" si="2"/>
        <v>0.44444444444444442</v>
      </c>
      <c r="E8" s="110">
        <v>10</v>
      </c>
      <c r="F8" s="109">
        <f t="shared" si="2"/>
        <v>0.43402777777777779</v>
      </c>
      <c r="G8" s="110">
        <v>0</v>
      </c>
      <c r="H8" s="106">
        <v>0</v>
      </c>
      <c r="I8" s="105" t="s">
        <v>133</v>
      </c>
      <c r="J8" s="107" t="s">
        <v>131</v>
      </c>
      <c r="K8" s="105" t="s">
        <v>83</v>
      </c>
      <c r="L8" s="108" t="s">
        <v>108</v>
      </c>
      <c r="M8" s="108" t="s">
        <v>42</v>
      </c>
      <c r="N8" s="58"/>
      <c r="T8" s="6"/>
      <c r="U8" s="6"/>
      <c r="V8" s="6"/>
      <c r="W8" s="6"/>
      <c r="X8" s="6"/>
    </row>
    <row r="9" spans="1:24" s="5" customFormat="1" ht="33" customHeight="1" x14ac:dyDescent="0.25">
      <c r="A9" s="52" t="str">
        <f t="shared" si="0"/>
        <v>cuttaskid9</v>
      </c>
      <c r="B9" s="28">
        <f t="shared" si="1"/>
        <v>43841</v>
      </c>
      <c r="C9" s="19">
        <v>-4</v>
      </c>
      <c r="D9" s="13">
        <f t="shared" si="2"/>
        <v>0.45138888888888884</v>
      </c>
      <c r="E9" s="29">
        <v>30</v>
      </c>
      <c r="F9" s="13">
        <f t="shared" si="2"/>
        <v>0.43402777777777779</v>
      </c>
      <c r="G9" s="29">
        <v>28</v>
      </c>
      <c r="H9" s="22">
        <v>0.1</v>
      </c>
      <c r="I9" s="14" t="s">
        <v>79</v>
      </c>
      <c r="J9" s="60" t="s">
        <v>132</v>
      </c>
      <c r="K9" s="14" t="s">
        <v>82</v>
      </c>
      <c r="L9" s="62" t="s">
        <v>96</v>
      </c>
      <c r="M9" s="62" t="s">
        <v>44</v>
      </c>
      <c r="N9" s="20"/>
      <c r="T9" s="6"/>
      <c r="U9" s="6"/>
      <c r="V9" s="6"/>
      <c r="W9" s="6"/>
      <c r="X9" s="6"/>
    </row>
    <row r="10" spans="1:24" s="5" customFormat="1" x14ac:dyDescent="0.25">
      <c r="A10" s="53"/>
      <c r="B10" s="16"/>
      <c r="C10" s="16"/>
      <c r="D10" s="16"/>
      <c r="E10" s="15"/>
      <c r="F10" s="16"/>
      <c r="G10" s="15"/>
      <c r="H10" s="25"/>
      <c r="I10" s="15"/>
      <c r="J10" s="48" t="s">
        <v>77</v>
      </c>
      <c r="K10" s="15"/>
      <c r="L10" s="15"/>
      <c r="M10" s="15"/>
      <c r="N10" s="17"/>
      <c r="T10" s="6"/>
      <c r="U10" s="6"/>
      <c r="V10" s="6"/>
      <c r="W10" s="6"/>
      <c r="X10" s="6"/>
    </row>
    <row r="11" spans="1:24" s="5" customFormat="1" ht="41.1" customHeight="1" x14ac:dyDescent="0.25">
      <c r="A11" s="52" t="str">
        <f t="shared" si="0"/>
        <v>cuttaskid11</v>
      </c>
      <c r="B11" s="28">
        <f>$B$1+C11</f>
        <v>43841</v>
      </c>
      <c r="C11" s="19">
        <v>-4</v>
      </c>
      <c r="D11" s="13">
        <v>0.375</v>
      </c>
      <c r="E11" s="19">
        <v>60</v>
      </c>
      <c r="F11" s="13">
        <v>0.375</v>
      </c>
      <c r="G11" s="19">
        <v>45</v>
      </c>
      <c r="H11" s="22">
        <v>1</v>
      </c>
      <c r="I11" s="14" t="s">
        <v>78</v>
      </c>
      <c r="J11" s="60" t="s">
        <v>138</v>
      </c>
      <c r="K11" s="14" t="s">
        <v>81</v>
      </c>
      <c r="L11" s="62" t="s">
        <v>84</v>
      </c>
      <c r="M11" s="62" t="s">
        <v>41</v>
      </c>
      <c r="N11" s="20"/>
      <c r="T11" s="6"/>
      <c r="U11" s="6"/>
      <c r="V11" s="6"/>
      <c r="W11" s="6"/>
      <c r="X11" s="6"/>
    </row>
    <row r="12" spans="1:24" s="11" customFormat="1" ht="30" customHeight="1" x14ac:dyDescent="0.25">
      <c r="A12" s="86" t="str">
        <f t="shared" si="0"/>
        <v>cuttaskid12</v>
      </c>
      <c r="B12" s="87">
        <f t="shared" ref="B12:B15" si="3">$B$1+C12</f>
        <v>43842</v>
      </c>
      <c r="C12" s="88">
        <v>-3</v>
      </c>
      <c r="D12" s="89">
        <f>D11+TIME(0,E11,0)</f>
        <v>0.41666666666666669</v>
      </c>
      <c r="E12" s="90">
        <v>10</v>
      </c>
      <c r="F12" s="89">
        <f>F11+TIME(0,G11,0)</f>
        <v>0.40625</v>
      </c>
      <c r="G12" s="90">
        <v>5</v>
      </c>
      <c r="H12" s="91">
        <v>1</v>
      </c>
      <c r="I12" s="90" t="s">
        <v>29</v>
      </c>
      <c r="J12" s="92" t="s">
        <v>135</v>
      </c>
      <c r="K12" s="90" t="s">
        <v>82</v>
      </c>
      <c r="L12" s="90" t="s">
        <v>92</v>
      </c>
      <c r="M12" s="90" t="s">
        <v>41</v>
      </c>
      <c r="N12" s="93"/>
      <c r="O12" s="10"/>
      <c r="T12" s="6"/>
      <c r="U12" s="12"/>
      <c r="V12" s="12"/>
      <c r="W12" s="12"/>
      <c r="X12" s="12"/>
    </row>
    <row r="13" spans="1:24" s="5" customFormat="1" ht="30" customHeight="1" x14ac:dyDescent="0.25">
      <c r="A13" s="61" t="str">
        <f t="shared" si="0"/>
        <v>cuttaskid13</v>
      </c>
      <c r="B13" s="28">
        <f t="shared" si="3"/>
        <v>43842</v>
      </c>
      <c r="C13" s="29">
        <v>-3</v>
      </c>
      <c r="D13" s="23">
        <f t="shared" ref="D13:D15" si="4">D12+TIME(0,E12,0)</f>
        <v>0.4236111111111111</v>
      </c>
      <c r="E13" s="29">
        <v>30</v>
      </c>
      <c r="F13" s="23">
        <f t="shared" ref="F13:F15" si="5">F12+TIME(0,G12,0)</f>
        <v>0.40972222222222221</v>
      </c>
      <c r="G13" s="29">
        <v>35</v>
      </c>
      <c r="H13" s="24">
        <v>0.8</v>
      </c>
      <c r="I13" s="30" t="s">
        <v>78</v>
      </c>
      <c r="J13" s="124" t="s">
        <v>139</v>
      </c>
      <c r="K13" s="125" t="s">
        <v>81</v>
      </c>
      <c r="L13" s="85" t="s">
        <v>85</v>
      </c>
      <c r="M13" s="85" t="s">
        <v>41</v>
      </c>
      <c r="N13" s="20"/>
      <c r="T13" s="6"/>
      <c r="U13" s="6"/>
      <c r="V13" s="6"/>
      <c r="W13" s="6"/>
      <c r="X13" s="6"/>
    </row>
    <row r="14" spans="1:24" s="5" customFormat="1" ht="35.65" customHeight="1" x14ac:dyDescent="0.25">
      <c r="A14" s="102" t="str">
        <f t="shared" si="0"/>
        <v>cuttaskid14</v>
      </c>
      <c r="B14" s="103">
        <f t="shared" si="3"/>
        <v>43842</v>
      </c>
      <c r="C14" s="104">
        <v>-3</v>
      </c>
      <c r="D14" s="109">
        <f t="shared" si="4"/>
        <v>0.44444444444444442</v>
      </c>
      <c r="E14" s="110">
        <v>10</v>
      </c>
      <c r="F14" s="109">
        <f t="shared" si="5"/>
        <v>0.43402777777777779</v>
      </c>
      <c r="G14" s="110">
        <v>0</v>
      </c>
      <c r="H14" s="106">
        <v>0</v>
      </c>
      <c r="I14" s="105" t="s">
        <v>133</v>
      </c>
      <c r="J14" s="107" t="s">
        <v>131</v>
      </c>
      <c r="K14" s="105" t="s">
        <v>83</v>
      </c>
      <c r="L14" s="108" t="s">
        <v>108</v>
      </c>
      <c r="M14" s="108" t="s">
        <v>42</v>
      </c>
      <c r="N14" s="58"/>
      <c r="T14" s="6"/>
      <c r="U14" s="6"/>
      <c r="V14" s="6"/>
      <c r="W14" s="6"/>
      <c r="X14" s="6"/>
    </row>
    <row r="15" spans="1:24" s="5" customFormat="1" ht="33" customHeight="1" x14ac:dyDescent="0.25">
      <c r="A15" s="52" t="str">
        <f t="shared" si="0"/>
        <v>cuttaskid15</v>
      </c>
      <c r="B15" s="28">
        <f t="shared" si="3"/>
        <v>43842</v>
      </c>
      <c r="C15" s="19">
        <v>-3</v>
      </c>
      <c r="D15" s="13">
        <f t="shared" si="4"/>
        <v>0.45138888888888884</v>
      </c>
      <c r="E15" s="29">
        <v>30</v>
      </c>
      <c r="F15" s="13">
        <f t="shared" si="5"/>
        <v>0.43402777777777779</v>
      </c>
      <c r="G15" s="29">
        <v>28</v>
      </c>
      <c r="H15" s="22">
        <v>0.1</v>
      </c>
      <c r="I15" s="14" t="s">
        <v>79</v>
      </c>
      <c r="J15" s="60" t="s">
        <v>140</v>
      </c>
      <c r="K15" s="14" t="s">
        <v>82</v>
      </c>
      <c r="L15" s="62" t="s">
        <v>96</v>
      </c>
      <c r="M15" s="62" t="s">
        <v>44</v>
      </c>
      <c r="N15" s="20"/>
      <c r="T15" s="6"/>
      <c r="U15" s="6"/>
      <c r="V15" s="6"/>
      <c r="W15" s="6"/>
      <c r="X15" s="6"/>
    </row>
    <row r="16" spans="1:24" s="5" customFormat="1" ht="25.35" customHeight="1" x14ac:dyDescent="0.25">
      <c r="A16" s="116"/>
      <c r="B16" s="117"/>
      <c r="C16" s="122"/>
      <c r="D16" s="118"/>
      <c r="E16" s="119"/>
      <c r="F16" s="118"/>
      <c r="G16" s="118"/>
      <c r="H16" s="119"/>
      <c r="I16" s="119"/>
      <c r="J16" s="120" t="s">
        <v>74</v>
      </c>
      <c r="K16" s="119"/>
      <c r="L16" s="119"/>
      <c r="M16" s="119"/>
      <c r="N16" s="121"/>
      <c r="T16" s="6">
        <f ca="1">IF(B16="",0,IF(B16&lt;TODAY(),IF(#REF!&lt;&gt;100%,1,0),0))</f>
        <v>0</v>
      </c>
      <c r="U16" s="6"/>
      <c r="V16" s="6"/>
      <c r="W16" s="6"/>
      <c r="X16" s="6"/>
    </row>
    <row r="17" spans="1:25" s="5" customFormat="1" ht="25.35" customHeight="1" x14ac:dyDescent="0.25">
      <c r="A17" s="116"/>
      <c r="B17" s="117"/>
      <c r="C17" s="122"/>
      <c r="D17" s="118"/>
      <c r="E17" s="119"/>
      <c r="F17" s="118"/>
      <c r="G17" s="118"/>
      <c r="H17" s="119"/>
      <c r="I17" s="119"/>
      <c r="J17" s="120" t="s">
        <v>75</v>
      </c>
      <c r="K17" s="119"/>
      <c r="L17" s="119"/>
      <c r="M17" s="119"/>
      <c r="N17" s="121"/>
      <c r="T17" s="6">
        <f ca="1">IF(B17="",0,IF(B17&lt;TODAY(),IF(#REF!&lt;&gt;100%,1,0),0))</f>
        <v>0</v>
      </c>
      <c r="U17" s="6"/>
      <c r="V17" s="6"/>
      <c r="W17" s="6"/>
      <c r="X17" s="6"/>
    </row>
    <row r="18" spans="1:25" s="5" customFormat="1" x14ac:dyDescent="0.25">
      <c r="A18" s="53"/>
      <c r="B18" s="16"/>
      <c r="C18" s="16"/>
      <c r="D18" s="16"/>
      <c r="E18" s="15"/>
      <c r="F18" s="16"/>
      <c r="G18" s="16"/>
      <c r="H18" s="25"/>
      <c r="I18" s="15"/>
      <c r="J18" s="48" t="s">
        <v>76</v>
      </c>
      <c r="K18" s="15"/>
      <c r="L18" s="15"/>
      <c r="M18" s="15"/>
      <c r="N18" s="17"/>
      <c r="T18" s="6"/>
      <c r="U18" s="6"/>
      <c r="V18" s="6"/>
      <c r="W18" s="6"/>
      <c r="X18" s="6"/>
    </row>
    <row r="19" spans="1:25" s="5" customFormat="1" ht="41.1" customHeight="1" x14ac:dyDescent="0.25">
      <c r="A19" s="52" t="str">
        <f t="shared" ref="A19:A29" si="6">_xlfn.CONCAT("cuttaskid", ROW(A19))</f>
        <v>cuttaskid19</v>
      </c>
      <c r="B19" s="28">
        <f>$B$1+C19</f>
        <v>43843</v>
      </c>
      <c r="C19" s="19">
        <v>-2</v>
      </c>
      <c r="D19" s="13">
        <v>0.375</v>
      </c>
      <c r="E19" s="19">
        <v>60</v>
      </c>
      <c r="F19" s="13">
        <v>0.375</v>
      </c>
      <c r="G19" s="19">
        <v>45</v>
      </c>
      <c r="H19" s="22">
        <v>1</v>
      </c>
      <c r="I19" s="14" t="s">
        <v>78</v>
      </c>
      <c r="J19" s="60" t="s">
        <v>141</v>
      </c>
      <c r="K19" s="14" t="s">
        <v>81</v>
      </c>
      <c r="L19" s="62" t="s">
        <v>84</v>
      </c>
      <c r="M19" s="62" t="s">
        <v>41</v>
      </c>
      <c r="N19" s="20"/>
      <c r="T19" s="6"/>
      <c r="U19" s="6"/>
      <c r="V19" s="6"/>
      <c r="W19" s="6"/>
      <c r="X19" s="6"/>
    </row>
    <row r="20" spans="1:25" s="11" customFormat="1" ht="30" customHeight="1" x14ac:dyDescent="0.25">
      <c r="A20" s="86" t="str">
        <f t="shared" si="6"/>
        <v>cuttaskid20</v>
      </c>
      <c r="B20" s="87">
        <f t="shared" ref="B20:B23" si="7">$B$1+C20</f>
        <v>43843</v>
      </c>
      <c r="C20" s="88">
        <v>-2</v>
      </c>
      <c r="D20" s="89">
        <f>D19+TIME(0,E19,0)</f>
        <v>0.41666666666666669</v>
      </c>
      <c r="E20" s="90">
        <v>10</v>
      </c>
      <c r="F20" s="89">
        <f>F19+TIME(0,G19,0)</f>
        <v>0.40625</v>
      </c>
      <c r="G20" s="90">
        <v>5</v>
      </c>
      <c r="H20" s="91">
        <v>1</v>
      </c>
      <c r="I20" s="90" t="s">
        <v>29</v>
      </c>
      <c r="J20" s="92" t="s">
        <v>136</v>
      </c>
      <c r="K20" s="90" t="s">
        <v>82</v>
      </c>
      <c r="L20" s="90" t="s">
        <v>92</v>
      </c>
      <c r="M20" s="90" t="s">
        <v>41</v>
      </c>
      <c r="N20" s="93"/>
      <c r="O20" s="10"/>
      <c r="T20" s="6"/>
      <c r="U20" s="12"/>
      <c r="V20" s="12"/>
      <c r="W20" s="12"/>
      <c r="X20" s="12"/>
    </row>
    <row r="21" spans="1:25" s="5" customFormat="1" ht="30" customHeight="1" x14ac:dyDescent="0.25">
      <c r="A21" s="61" t="str">
        <f t="shared" si="6"/>
        <v>cuttaskid21</v>
      </c>
      <c r="B21" s="28">
        <f t="shared" si="7"/>
        <v>43843</v>
      </c>
      <c r="C21" s="29">
        <v>-2</v>
      </c>
      <c r="D21" s="23">
        <f t="shared" ref="D21:D23" si="8">D20+TIME(0,E20,0)</f>
        <v>0.4236111111111111</v>
      </c>
      <c r="E21" s="29">
        <v>30</v>
      </c>
      <c r="F21" s="23">
        <f t="shared" ref="F21:F23" si="9">F20+TIME(0,G20,0)</f>
        <v>0.40972222222222221</v>
      </c>
      <c r="G21" s="29">
        <v>35</v>
      </c>
      <c r="H21" s="24">
        <v>0.8</v>
      </c>
      <c r="I21" s="30" t="s">
        <v>78</v>
      </c>
      <c r="J21" s="124" t="s">
        <v>142</v>
      </c>
      <c r="K21" s="125" t="s">
        <v>81</v>
      </c>
      <c r="L21" s="85" t="s">
        <v>85</v>
      </c>
      <c r="M21" s="85" t="s">
        <v>41</v>
      </c>
      <c r="N21" s="20"/>
      <c r="T21" s="6"/>
      <c r="U21" s="6"/>
      <c r="V21" s="6"/>
      <c r="W21" s="6"/>
      <c r="X21" s="6"/>
    </row>
    <row r="22" spans="1:25" s="5" customFormat="1" ht="35.65" customHeight="1" x14ac:dyDescent="0.25">
      <c r="A22" s="102" t="str">
        <f t="shared" si="6"/>
        <v>cuttaskid22</v>
      </c>
      <c r="B22" s="103">
        <f t="shared" si="7"/>
        <v>43843</v>
      </c>
      <c r="C22" s="104">
        <v>-2</v>
      </c>
      <c r="D22" s="109">
        <f t="shared" si="8"/>
        <v>0.44444444444444442</v>
      </c>
      <c r="E22" s="110">
        <v>10</v>
      </c>
      <c r="F22" s="109">
        <f t="shared" si="9"/>
        <v>0.43402777777777779</v>
      </c>
      <c r="G22" s="110">
        <v>0</v>
      </c>
      <c r="H22" s="106">
        <v>0</v>
      </c>
      <c r="I22" s="105" t="s">
        <v>133</v>
      </c>
      <c r="J22" s="107" t="s">
        <v>143</v>
      </c>
      <c r="K22" s="105" t="s">
        <v>83</v>
      </c>
      <c r="L22" s="108" t="s">
        <v>108</v>
      </c>
      <c r="M22" s="108" t="s">
        <v>42</v>
      </c>
      <c r="N22" s="58"/>
      <c r="T22" s="6"/>
      <c r="U22" s="6"/>
      <c r="V22" s="6"/>
      <c r="W22" s="6"/>
      <c r="X22" s="6"/>
    </row>
    <row r="23" spans="1:25" s="5" customFormat="1" ht="33" customHeight="1" x14ac:dyDescent="0.25">
      <c r="A23" s="52" t="str">
        <f t="shared" si="6"/>
        <v>cuttaskid23</v>
      </c>
      <c r="B23" s="28">
        <f t="shared" si="7"/>
        <v>43843</v>
      </c>
      <c r="C23" s="19">
        <v>-2</v>
      </c>
      <c r="D23" s="13">
        <f t="shared" si="8"/>
        <v>0.45138888888888884</v>
      </c>
      <c r="E23" s="29">
        <v>30</v>
      </c>
      <c r="F23" s="13">
        <f t="shared" si="9"/>
        <v>0.43402777777777779</v>
      </c>
      <c r="G23" s="29">
        <v>28</v>
      </c>
      <c r="H23" s="22">
        <v>0.1</v>
      </c>
      <c r="I23" s="14" t="s">
        <v>79</v>
      </c>
      <c r="J23" s="60" t="s">
        <v>144</v>
      </c>
      <c r="K23" s="14" t="s">
        <v>82</v>
      </c>
      <c r="L23" s="62" t="s">
        <v>96</v>
      </c>
      <c r="M23" s="62" t="s">
        <v>44</v>
      </c>
      <c r="N23" s="20"/>
      <c r="T23" s="6"/>
      <c r="U23" s="6"/>
      <c r="V23" s="6"/>
      <c r="W23" s="6"/>
      <c r="X23" s="6"/>
    </row>
    <row r="24" spans="1:25" s="5" customFormat="1" x14ac:dyDescent="0.25">
      <c r="A24" s="53"/>
      <c r="B24" s="16"/>
      <c r="C24" s="16"/>
      <c r="D24" s="16"/>
      <c r="E24" s="15"/>
      <c r="F24" s="16"/>
      <c r="G24" s="15"/>
      <c r="H24" s="25"/>
      <c r="I24" s="15"/>
      <c r="J24" s="48" t="s">
        <v>77</v>
      </c>
      <c r="K24" s="15"/>
      <c r="L24" s="15"/>
      <c r="M24" s="15"/>
      <c r="N24" s="17"/>
      <c r="T24" s="6"/>
      <c r="U24" s="6"/>
      <c r="V24" s="6"/>
      <c r="W24" s="6"/>
      <c r="X24" s="6"/>
    </row>
    <row r="25" spans="1:25" s="5" customFormat="1" ht="41.1" customHeight="1" x14ac:dyDescent="0.25">
      <c r="A25" s="52" t="str">
        <f t="shared" si="6"/>
        <v>cuttaskid25</v>
      </c>
      <c r="B25" s="28">
        <f>$B$1+C25</f>
        <v>43844</v>
      </c>
      <c r="C25" s="19">
        <v>-1</v>
      </c>
      <c r="D25" s="13">
        <v>0.375</v>
      </c>
      <c r="E25" s="19">
        <v>60</v>
      </c>
      <c r="F25" s="13">
        <v>0.375</v>
      </c>
      <c r="G25" s="19">
        <v>45</v>
      </c>
      <c r="H25" s="22">
        <v>1</v>
      </c>
      <c r="I25" s="14" t="s">
        <v>78</v>
      </c>
      <c r="J25" s="60" t="s">
        <v>145</v>
      </c>
      <c r="K25" s="14" t="s">
        <v>81</v>
      </c>
      <c r="L25" s="62" t="s">
        <v>84</v>
      </c>
      <c r="M25" s="62" t="s">
        <v>41</v>
      </c>
      <c r="N25" s="20"/>
      <c r="T25" s="6"/>
      <c r="U25" s="6"/>
      <c r="V25" s="6"/>
      <c r="W25" s="6"/>
      <c r="X25" s="6"/>
    </row>
    <row r="26" spans="1:25" s="11" customFormat="1" ht="30" customHeight="1" x14ac:dyDescent="0.25">
      <c r="A26" s="86" t="str">
        <f t="shared" si="6"/>
        <v>cuttaskid26</v>
      </c>
      <c r="B26" s="87">
        <f t="shared" ref="B26:B29" si="10">$B$1+C26</f>
        <v>43844</v>
      </c>
      <c r="C26" s="88">
        <v>-1</v>
      </c>
      <c r="D26" s="89">
        <f>D25+TIME(0,E25,0)</f>
        <v>0.41666666666666669</v>
      </c>
      <c r="E26" s="90">
        <v>10</v>
      </c>
      <c r="F26" s="89">
        <f>F25+TIME(0,G25,0)</f>
        <v>0.40625</v>
      </c>
      <c r="G26" s="90">
        <v>5</v>
      </c>
      <c r="H26" s="91">
        <v>1</v>
      </c>
      <c r="I26" s="90" t="s">
        <v>29</v>
      </c>
      <c r="J26" s="92" t="s">
        <v>137</v>
      </c>
      <c r="K26" s="90" t="s">
        <v>82</v>
      </c>
      <c r="L26" s="90" t="s">
        <v>92</v>
      </c>
      <c r="M26" s="90" t="s">
        <v>41</v>
      </c>
      <c r="N26" s="93"/>
      <c r="O26" s="10"/>
      <c r="T26" s="6"/>
      <c r="U26" s="12"/>
      <c r="V26" s="12"/>
      <c r="W26" s="12"/>
      <c r="X26" s="12"/>
    </row>
    <row r="27" spans="1:25" s="5" customFormat="1" ht="30" customHeight="1" x14ac:dyDescent="0.25">
      <c r="A27" s="61" t="str">
        <f t="shared" si="6"/>
        <v>cuttaskid27</v>
      </c>
      <c r="B27" s="28">
        <f t="shared" si="10"/>
        <v>43844</v>
      </c>
      <c r="C27" s="29">
        <v>-1</v>
      </c>
      <c r="D27" s="23">
        <f t="shared" ref="D27:D29" si="11">D26+TIME(0,E26,0)</f>
        <v>0.4236111111111111</v>
      </c>
      <c r="E27" s="29">
        <v>30</v>
      </c>
      <c r="F27" s="23">
        <f t="shared" ref="F27:F29" si="12">F26+TIME(0,G26,0)</f>
        <v>0.40972222222222221</v>
      </c>
      <c r="G27" s="29">
        <v>35</v>
      </c>
      <c r="H27" s="24">
        <v>0.8</v>
      </c>
      <c r="I27" s="30" t="s">
        <v>78</v>
      </c>
      <c r="J27" s="124" t="s">
        <v>146</v>
      </c>
      <c r="K27" s="125" t="s">
        <v>81</v>
      </c>
      <c r="L27" s="85" t="s">
        <v>85</v>
      </c>
      <c r="M27" s="85" t="s">
        <v>41</v>
      </c>
      <c r="N27" s="20"/>
      <c r="T27" s="6"/>
      <c r="U27" s="6"/>
      <c r="V27" s="6"/>
      <c r="W27" s="6"/>
      <c r="X27" s="6"/>
    </row>
    <row r="28" spans="1:25" s="5" customFormat="1" ht="35.65" customHeight="1" x14ac:dyDescent="0.25">
      <c r="A28" s="102" t="str">
        <f t="shared" si="6"/>
        <v>cuttaskid28</v>
      </c>
      <c r="B28" s="103">
        <f t="shared" si="10"/>
        <v>43844</v>
      </c>
      <c r="C28" s="104">
        <v>-1</v>
      </c>
      <c r="D28" s="109">
        <f t="shared" si="11"/>
        <v>0.44444444444444442</v>
      </c>
      <c r="E28" s="110">
        <v>10</v>
      </c>
      <c r="F28" s="109">
        <f t="shared" si="12"/>
        <v>0.43402777777777779</v>
      </c>
      <c r="G28" s="110">
        <v>0</v>
      </c>
      <c r="H28" s="106">
        <v>0.5</v>
      </c>
      <c r="I28" s="105" t="s">
        <v>133</v>
      </c>
      <c r="J28" s="107" t="s">
        <v>147</v>
      </c>
      <c r="K28" s="105" t="s">
        <v>83</v>
      </c>
      <c r="L28" s="108" t="s">
        <v>108</v>
      </c>
      <c r="M28" s="108" t="s">
        <v>42</v>
      </c>
      <c r="N28" s="58"/>
      <c r="T28" s="6"/>
      <c r="U28" s="6"/>
      <c r="V28" s="6"/>
      <c r="W28" s="6"/>
      <c r="X28" s="6"/>
    </row>
    <row r="29" spans="1:25" s="5" customFormat="1" ht="33" customHeight="1" x14ac:dyDescent="0.25">
      <c r="A29" s="52" t="str">
        <f t="shared" si="6"/>
        <v>cuttaskid29</v>
      </c>
      <c r="B29" s="28">
        <f t="shared" si="10"/>
        <v>43844</v>
      </c>
      <c r="C29" s="19">
        <v>-1</v>
      </c>
      <c r="D29" s="13">
        <f t="shared" si="11"/>
        <v>0.45138888888888884</v>
      </c>
      <c r="E29" s="29">
        <v>30</v>
      </c>
      <c r="F29" s="13">
        <f t="shared" si="12"/>
        <v>0.43402777777777779</v>
      </c>
      <c r="G29" s="29">
        <v>28</v>
      </c>
      <c r="H29" s="22">
        <v>0.1</v>
      </c>
      <c r="I29" s="14" t="s">
        <v>79</v>
      </c>
      <c r="J29" s="60" t="s">
        <v>148</v>
      </c>
      <c r="K29" s="14" t="s">
        <v>82</v>
      </c>
      <c r="L29" s="62" t="s">
        <v>96</v>
      </c>
      <c r="M29" s="62" t="s">
        <v>44</v>
      </c>
      <c r="N29" s="20"/>
      <c r="T29" s="6"/>
      <c r="U29" s="6"/>
      <c r="V29" s="6"/>
      <c r="W29" s="6"/>
      <c r="X29" s="6"/>
    </row>
    <row r="30" spans="1:25" s="5" customFormat="1" ht="25.35" customHeight="1" x14ac:dyDescent="0.25">
      <c r="A30" s="116"/>
      <c r="B30" s="117"/>
      <c r="C30" s="122"/>
      <c r="D30" s="118"/>
      <c r="E30" s="119"/>
      <c r="F30" s="118"/>
      <c r="G30" s="118"/>
      <c r="H30" s="119"/>
      <c r="I30" s="119"/>
      <c r="J30" s="120" t="s">
        <v>134</v>
      </c>
      <c r="K30" s="119"/>
      <c r="L30" s="119"/>
      <c r="M30" s="119"/>
      <c r="N30" s="121"/>
      <c r="T30" s="6">
        <f ca="1">IF(B30="",0,IF(B30&lt;TODAY(),IF(#REF!&lt;&gt;100%,1,0),0))</f>
        <v>0</v>
      </c>
      <c r="U30" s="6"/>
      <c r="V30" s="6"/>
      <c r="W30" s="6"/>
      <c r="X30" s="6"/>
    </row>
    <row r="31" spans="1:25" s="5" customFormat="1" ht="25.35" customHeight="1" x14ac:dyDescent="0.25">
      <c r="A31" s="38"/>
      <c r="B31" s="49"/>
      <c r="C31" s="49"/>
      <c r="D31" s="49"/>
      <c r="E31" s="49"/>
      <c r="F31" s="49"/>
      <c r="G31" s="50"/>
      <c r="H31" s="50"/>
      <c r="I31" s="50"/>
      <c r="J31" s="51" t="s">
        <v>30</v>
      </c>
      <c r="K31" s="50"/>
      <c r="L31" s="50"/>
      <c r="M31" s="50"/>
      <c r="N31" s="50"/>
      <c r="U31" s="6">
        <f ca="1">IF(B31="",0,IF(B31&lt;TODAY(),IF(#REF!&lt;&gt;100%,1,0),0))</f>
        <v>0</v>
      </c>
      <c r="V31" s="6"/>
      <c r="W31" s="6"/>
      <c r="X31" s="6"/>
      <c r="Y31" s="6"/>
    </row>
    <row r="32" spans="1:25" s="11" customFormat="1" ht="30" customHeight="1" x14ac:dyDescent="0.25">
      <c r="A32" s="86" t="str">
        <f t="shared" ref="A32" si="13">_xlfn.CONCAT("cuttaskid", ROW(A32))</f>
        <v>cuttaskid32</v>
      </c>
      <c r="B32" s="87">
        <f t="shared" ref="B32" si="14">$B$1+C32</f>
        <v>43845</v>
      </c>
      <c r="C32" s="88">
        <v>0</v>
      </c>
      <c r="D32" s="89">
        <f>D31+TIME(0,E31,0)</f>
        <v>0</v>
      </c>
      <c r="E32" s="90">
        <v>10</v>
      </c>
      <c r="F32" s="89">
        <f>F31+TIME(0,G31,0)</f>
        <v>0</v>
      </c>
      <c r="G32" s="90">
        <v>5</v>
      </c>
      <c r="H32" s="91">
        <v>0</v>
      </c>
      <c r="I32" s="90" t="s">
        <v>29</v>
      </c>
      <c r="J32" s="92" t="s">
        <v>156</v>
      </c>
      <c r="K32" s="90" t="s">
        <v>82</v>
      </c>
      <c r="L32" s="90" t="s">
        <v>92</v>
      </c>
      <c r="M32" s="90" t="s">
        <v>41</v>
      </c>
      <c r="N32" s="93"/>
      <c r="O32" s="5"/>
      <c r="T32" s="6"/>
      <c r="U32" s="12"/>
      <c r="V32" s="12"/>
      <c r="W32" s="12"/>
      <c r="X32" s="12"/>
    </row>
    <row r="33" spans="15:15" x14ac:dyDescent="0.25">
      <c r="O33" s="5"/>
    </row>
    <row r="34" spans="15:15" x14ac:dyDescent="0.25">
      <c r="O34" s="5"/>
    </row>
  </sheetData>
  <autoFilter ref="A2:N30" xr:uid="{E190E456-1F98-46FE-AFEA-A0F034AD9521}"/>
  <phoneticPr fontId="21" type="noConversion"/>
  <conditionalFormatting sqref="B6:E9 H9 K7 K9 H6:K6 H8:K8">
    <cfRule type="expression" dxfId="587" priority="10241">
      <formula>#REF!=100%</formula>
    </cfRule>
  </conditionalFormatting>
  <conditionalFormatting sqref="J6 J8">
    <cfRule type="expression" dxfId="586" priority="10248">
      <formula>#REF!=100%</formula>
    </cfRule>
  </conditionalFormatting>
  <conditionalFormatting sqref="H8:H9 H6">
    <cfRule type="dataBar" priority="1017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{DDA71A34-042D-4AE8-8B6E-336B639DEB29}</x14:id>
        </ext>
      </extLst>
    </cfRule>
  </conditionalFormatting>
  <conditionalFormatting sqref="D6:E6">
    <cfRule type="expression" dxfId="585" priority="8041">
      <formula>#REF!=100%</formula>
    </cfRule>
  </conditionalFormatting>
  <conditionalFormatting sqref="D6:E6">
    <cfRule type="expression" dxfId="584" priority="8040">
      <formula>#REF!=100%</formula>
    </cfRule>
  </conditionalFormatting>
  <conditionalFormatting sqref="H6">
    <cfRule type="expression" dxfId="583" priority="8043">
      <formula>#REF!=100%</formula>
    </cfRule>
  </conditionalFormatting>
  <conditionalFormatting sqref="C6">
    <cfRule type="expression" dxfId="582" priority="8036">
      <formula>#REF!=100%</formula>
    </cfRule>
  </conditionalFormatting>
  <conditionalFormatting sqref="B6">
    <cfRule type="expression" dxfId="581" priority="8037">
      <formula>#REF!=100%</formula>
    </cfRule>
  </conditionalFormatting>
  <conditionalFormatting sqref="C6">
    <cfRule type="expression" dxfId="580" priority="8035">
      <formula>#REF!=100%</formula>
    </cfRule>
  </conditionalFormatting>
  <conditionalFormatting sqref="J6">
    <cfRule type="expression" dxfId="579" priority="8048">
      <formula>#REF!=100%</formula>
    </cfRule>
  </conditionalFormatting>
  <conditionalFormatting sqref="H6">
    <cfRule type="expression" dxfId="578" priority="8047">
      <formula>#REF!=100%</formula>
    </cfRule>
  </conditionalFormatting>
  <conditionalFormatting sqref="H6">
    <cfRule type="expression" dxfId="577" priority="8045">
      <formula>#REF!=100%</formula>
    </cfRule>
  </conditionalFormatting>
  <conditionalFormatting sqref="H6">
    <cfRule type="dataBar" priority="804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{E5DD7307-3823-4FC3-915D-1B46CEADDB74}</x14:id>
        </ext>
      </extLst>
    </cfRule>
  </conditionalFormatting>
  <conditionalFormatting sqref="H6">
    <cfRule type="dataBar" priority="804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{66E2819E-9675-43B8-8A37-1D8DEDB0BD0E}</x14:id>
        </ext>
      </extLst>
    </cfRule>
  </conditionalFormatting>
  <conditionalFormatting sqref="B6">
    <cfRule type="expression" dxfId="576" priority="8038">
      <formula>#REF!=100%</formula>
    </cfRule>
  </conditionalFormatting>
  <conditionalFormatting sqref="J5">
    <cfRule type="expression" dxfId="575" priority="6096">
      <formula>#REF!=100%</formula>
    </cfRule>
  </conditionalFormatting>
  <conditionalFormatting sqref="H5">
    <cfRule type="expression" dxfId="574" priority="6093">
      <formula>#REF!=100%</formula>
    </cfRule>
  </conditionalFormatting>
  <conditionalFormatting sqref="C5">
    <cfRule type="expression" dxfId="573" priority="6098">
      <formula>#REF!=100%</formula>
    </cfRule>
  </conditionalFormatting>
  <conditionalFormatting sqref="H5">
    <cfRule type="expression" dxfId="572" priority="6095">
      <formula>#REF!=100%</formula>
    </cfRule>
  </conditionalFormatting>
  <conditionalFormatting sqref="I5">
    <cfRule type="expression" dxfId="571" priority="6092">
      <formula>#REF!=100%</formula>
    </cfRule>
  </conditionalFormatting>
  <conditionalFormatting sqref="E5">
    <cfRule type="expression" dxfId="570" priority="6107">
      <formula>#REF!=100%</formula>
    </cfRule>
  </conditionalFormatting>
  <conditionalFormatting sqref="D5:E5">
    <cfRule type="expression" dxfId="569" priority="6110">
      <formula>#REF!=100%</formula>
    </cfRule>
  </conditionalFormatting>
  <conditionalFormatting sqref="J5">
    <cfRule type="expression" dxfId="568" priority="6097">
      <formula>#REF!=100%</formula>
    </cfRule>
  </conditionalFormatting>
  <conditionalFormatting sqref="H5">
    <cfRule type="dataBar" priority="609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{256C3DEE-60CB-49DB-AB46-C0EE91EBF007}</x14:id>
        </ext>
      </extLst>
    </cfRule>
  </conditionalFormatting>
  <conditionalFormatting sqref="K5">
    <cfRule type="expression" dxfId="567" priority="6091">
      <formula>#REF!=100%</formula>
    </cfRule>
  </conditionalFormatting>
  <conditionalFormatting sqref="K9">
    <cfRule type="expression" dxfId="566" priority="4977">
      <formula>#REF!=100%</formula>
    </cfRule>
  </conditionalFormatting>
  <conditionalFormatting sqref="B9">
    <cfRule type="expression" dxfId="565" priority="4974">
      <formula>#REF!=100%</formula>
    </cfRule>
  </conditionalFormatting>
  <conditionalFormatting sqref="H9">
    <cfRule type="dataBar" priority="497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{191EEA83-149A-469B-9155-60288F06A483}</x14:id>
        </ext>
      </extLst>
    </cfRule>
  </conditionalFormatting>
  <conditionalFormatting sqref="B9">
    <cfRule type="expression" dxfId="564" priority="4969">
      <formula>#REF!=100%</formula>
    </cfRule>
  </conditionalFormatting>
  <conditionalFormatting sqref="K9">
    <cfRule type="expression" dxfId="563" priority="4971">
      <formula>#REF!=100%</formula>
    </cfRule>
  </conditionalFormatting>
  <conditionalFormatting sqref="H9">
    <cfRule type="dataBar" priority="4968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{8BF61F39-A8C0-4AE2-A50E-EC7EDC7F294B}</x14:id>
        </ext>
      </extLst>
    </cfRule>
  </conditionalFormatting>
  <conditionalFormatting sqref="J16">
    <cfRule type="expression" dxfId="562" priority="4432">
      <formula>#REF!=100%</formula>
    </cfRule>
  </conditionalFormatting>
  <conditionalFormatting sqref="J3">
    <cfRule type="expression" dxfId="561" priority="4435">
      <formula>#REF!=100%</formula>
    </cfRule>
  </conditionalFormatting>
  <conditionalFormatting sqref="D1:E1">
    <cfRule type="expression" dxfId="560" priority="4408">
      <formula>#REF!=100%</formula>
    </cfRule>
  </conditionalFormatting>
  <conditionalFormatting sqref="D1:E1">
    <cfRule type="expression" dxfId="559" priority="4407">
      <formula>#REF!=100%</formula>
    </cfRule>
  </conditionalFormatting>
  <conditionalFormatting sqref="D1:E1">
    <cfRule type="expression" dxfId="558" priority="4406">
      <formula>#REF!=100%</formula>
    </cfRule>
  </conditionalFormatting>
  <conditionalFormatting sqref="D1:E1">
    <cfRule type="expression" dxfId="557" priority="4405">
      <formula>#REF!=100%</formula>
    </cfRule>
  </conditionalFormatting>
  <conditionalFormatting sqref="H7">
    <cfRule type="expression" dxfId="556" priority="2476">
      <formula>#REF!=100%</formula>
    </cfRule>
  </conditionalFormatting>
  <conditionalFormatting sqref="H7">
    <cfRule type="expression" dxfId="555" priority="2474">
      <formula>#REF!=100%</formula>
    </cfRule>
  </conditionalFormatting>
  <conditionalFormatting sqref="H7">
    <cfRule type="dataBar" priority="247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{EAAA239E-C440-4C05-94C1-6986A24E62F2}</x14:id>
        </ext>
      </extLst>
    </cfRule>
  </conditionalFormatting>
  <conditionalFormatting sqref="J17">
    <cfRule type="expression" dxfId="554" priority="251">
      <formula>#REF!=100%</formula>
    </cfRule>
  </conditionalFormatting>
  <conditionalFormatting sqref="J4">
    <cfRule type="expression" dxfId="553" priority="250">
      <formula>#REF!=100%</formula>
    </cfRule>
  </conditionalFormatting>
  <conditionalFormatting sqref="J10">
    <cfRule type="expression" dxfId="552" priority="249">
      <formula>#REF!=100%</formula>
    </cfRule>
  </conditionalFormatting>
  <conditionalFormatting sqref="I7">
    <cfRule type="expression" dxfId="551" priority="248">
      <formula>#REF!=100%</formula>
    </cfRule>
  </conditionalFormatting>
  <conditionalFormatting sqref="I9">
    <cfRule type="expression" dxfId="550" priority="247">
      <formula>#REF!=100%</formula>
    </cfRule>
  </conditionalFormatting>
  <conditionalFormatting sqref="B5">
    <cfRule type="expression" dxfId="549" priority="246">
      <formula>#REF!=100%</formula>
    </cfRule>
  </conditionalFormatting>
  <conditionalFormatting sqref="B5">
    <cfRule type="expression" dxfId="548" priority="245">
      <formula>#REF!=100%</formula>
    </cfRule>
  </conditionalFormatting>
  <conditionalFormatting sqref="B5">
    <cfRule type="expression" dxfId="547" priority="244">
      <formula>#REF!=100%</formula>
    </cfRule>
  </conditionalFormatting>
  <conditionalFormatting sqref="G6:G9">
    <cfRule type="expression" dxfId="546" priority="243">
      <formula>#REF!=100%</formula>
    </cfRule>
  </conditionalFormatting>
  <conditionalFormatting sqref="G6">
    <cfRule type="expression" dxfId="545" priority="242">
      <formula>#REF!=100%</formula>
    </cfRule>
  </conditionalFormatting>
  <conditionalFormatting sqref="G6">
    <cfRule type="expression" dxfId="544" priority="241">
      <formula>#REF!=100%</formula>
    </cfRule>
  </conditionalFormatting>
  <conditionalFormatting sqref="G5">
    <cfRule type="expression" dxfId="543" priority="237">
      <formula>#REF!=100%</formula>
    </cfRule>
  </conditionalFormatting>
  <conditionalFormatting sqref="G5">
    <cfRule type="expression" dxfId="542" priority="238">
      <formula>#REF!=100%</formula>
    </cfRule>
  </conditionalFormatting>
  <conditionalFormatting sqref="J25">
    <cfRule type="expression" dxfId="541" priority="103">
      <formula>#REF!=100%</formula>
    </cfRule>
  </conditionalFormatting>
  <conditionalFormatting sqref="H25">
    <cfRule type="expression" dxfId="540" priority="102">
      <formula>#REF!=100%</formula>
    </cfRule>
  </conditionalFormatting>
  <conditionalFormatting sqref="J7">
    <cfRule type="expression" dxfId="539" priority="232">
      <formula>#REF!=100%</formula>
    </cfRule>
  </conditionalFormatting>
  <conditionalFormatting sqref="J7">
    <cfRule type="expression" dxfId="538" priority="233">
      <formula>#REF!=100%</formula>
    </cfRule>
  </conditionalFormatting>
  <conditionalFormatting sqref="J9">
    <cfRule type="expression" dxfId="537" priority="230">
      <formula>#REF!=100%</formula>
    </cfRule>
  </conditionalFormatting>
  <conditionalFormatting sqref="J9">
    <cfRule type="expression" dxfId="536" priority="231">
      <formula>#REF!=100%</formula>
    </cfRule>
  </conditionalFormatting>
  <conditionalFormatting sqref="B12:C15 H15 K13 K15 H12:K12 H14:K14">
    <cfRule type="expression" dxfId="535" priority="228">
      <formula>#REF!=100%</formula>
    </cfRule>
  </conditionalFormatting>
  <conditionalFormatting sqref="J12 J14">
    <cfRule type="expression" dxfId="534" priority="229">
      <formula>#REF!=100%</formula>
    </cfRule>
  </conditionalFormatting>
  <conditionalFormatting sqref="H14:H15 H12">
    <cfRule type="dataBar" priority="22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{18AF58EF-E049-4851-811E-87DE11B76B27}</x14:id>
        </ext>
      </extLst>
    </cfRule>
  </conditionalFormatting>
  <conditionalFormatting sqref="B20:C23 H23 K21 K23 H20:K20 H22:K22">
    <cfRule type="expression" dxfId="533" priority="177">
      <formula>#REF!=100%</formula>
    </cfRule>
  </conditionalFormatting>
  <conditionalFormatting sqref="H12">
    <cfRule type="expression" dxfId="532" priority="221">
      <formula>#REF!=100%</formula>
    </cfRule>
  </conditionalFormatting>
  <conditionalFormatting sqref="C12">
    <cfRule type="expression" dxfId="531" priority="216">
      <formula>#REF!=100%</formula>
    </cfRule>
  </conditionalFormatting>
  <conditionalFormatting sqref="B12">
    <cfRule type="expression" dxfId="530" priority="217">
      <formula>#REF!=100%</formula>
    </cfRule>
  </conditionalFormatting>
  <conditionalFormatting sqref="C12">
    <cfRule type="expression" dxfId="529" priority="215">
      <formula>#REF!=100%</formula>
    </cfRule>
  </conditionalFormatting>
  <conditionalFormatting sqref="J12">
    <cfRule type="expression" dxfId="528" priority="226">
      <formula>#REF!=100%</formula>
    </cfRule>
  </conditionalFormatting>
  <conditionalFormatting sqref="H12">
    <cfRule type="expression" dxfId="527" priority="225">
      <formula>#REF!=100%</formula>
    </cfRule>
  </conditionalFormatting>
  <conditionalFormatting sqref="H12">
    <cfRule type="expression" dxfId="526" priority="223">
      <formula>#REF!=100%</formula>
    </cfRule>
  </conditionalFormatting>
  <conditionalFormatting sqref="H12">
    <cfRule type="dataBar" priority="22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{54A3AB6C-69B6-4418-816E-39B06308A6B8}</x14:id>
        </ext>
      </extLst>
    </cfRule>
  </conditionalFormatting>
  <conditionalFormatting sqref="H12">
    <cfRule type="dataBar" priority="22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{29731BD3-100E-4144-9CBF-37D340CD5DAE}</x14:id>
        </ext>
      </extLst>
    </cfRule>
  </conditionalFormatting>
  <conditionalFormatting sqref="B12">
    <cfRule type="expression" dxfId="525" priority="218">
      <formula>#REF!=100%</formula>
    </cfRule>
  </conditionalFormatting>
  <conditionalFormatting sqref="H20">
    <cfRule type="expression" dxfId="524" priority="172">
      <formula>#REF!=100%</formula>
    </cfRule>
  </conditionalFormatting>
  <conditionalFormatting sqref="H11">
    <cfRule type="expression" dxfId="523" priority="206">
      <formula>#REF!=100%</formula>
    </cfRule>
  </conditionalFormatting>
  <conditionalFormatting sqref="J11">
    <cfRule type="expression" dxfId="522" priority="207">
      <formula>#REF!=100%</formula>
    </cfRule>
  </conditionalFormatting>
  <conditionalFormatting sqref="H11">
    <cfRule type="expression" dxfId="521" priority="204">
      <formula>#REF!=100%</formula>
    </cfRule>
  </conditionalFormatting>
  <conditionalFormatting sqref="H20">
    <cfRule type="expression" dxfId="520" priority="170">
      <formula>#REF!=100%</formula>
    </cfRule>
  </conditionalFormatting>
  <conditionalFormatting sqref="C11">
    <cfRule type="expression" dxfId="519" priority="209">
      <formula>#REF!=100%</formula>
    </cfRule>
  </conditionalFormatting>
  <conditionalFormatting sqref="I11">
    <cfRule type="expression" dxfId="518" priority="203">
      <formula>#REF!=100%</formula>
    </cfRule>
  </conditionalFormatting>
  <conditionalFormatting sqref="J11">
    <cfRule type="expression" dxfId="517" priority="208">
      <formula>#REF!=100%</formula>
    </cfRule>
  </conditionalFormatting>
  <conditionalFormatting sqref="H11">
    <cfRule type="dataBar" priority="20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{782B75B8-EFE2-4736-9D9B-B70B4DBBE8AA}</x14:id>
        </ext>
      </extLst>
    </cfRule>
  </conditionalFormatting>
  <conditionalFormatting sqref="K11">
    <cfRule type="expression" dxfId="516" priority="202">
      <formula>#REF!=100%</formula>
    </cfRule>
  </conditionalFormatting>
  <conditionalFormatting sqref="B15">
    <cfRule type="expression" dxfId="515" priority="200">
      <formula>#REF!=100%</formula>
    </cfRule>
  </conditionalFormatting>
  <conditionalFormatting sqref="K15">
    <cfRule type="expression" dxfId="514" priority="201">
      <formula>#REF!=100%</formula>
    </cfRule>
  </conditionalFormatting>
  <conditionalFormatting sqref="H15">
    <cfRule type="dataBar" priority="199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{12159DEE-F46B-4A22-B18A-F96B76EB9623}</x14:id>
        </ext>
      </extLst>
    </cfRule>
  </conditionalFormatting>
  <conditionalFormatting sqref="K15">
    <cfRule type="expression" dxfId="513" priority="198">
      <formula>#REF!=100%</formula>
    </cfRule>
  </conditionalFormatting>
  <conditionalFormatting sqref="B15">
    <cfRule type="expression" dxfId="512" priority="197">
      <formula>#REF!=100%</formula>
    </cfRule>
  </conditionalFormatting>
  <conditionalFormatting sqref="H15">
    <cfRule type="dataBar" priority="19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{ADFAF9E1-33F4-4800-AB3E-B7A5D05B406C}</x14:id>
        </ext>
      </extLst>
    </cfRule>
  </conditionalFormatting>
  <conditionalFormatting sqref="H13">
    <cfRule type="expression" dxfId="511" priority="195">
      <formula>#REF!=100%</formula>
    </cfRule>
  </conditionalFormatting>
  <conditionalFormatting sqref="H13">
    <cfRule type="expression" dxfId="510" priority="193">
      <formula>#REF!=100%</formula>
    </cfRule>
  </conditionalFormatting>
  <conditionalFormatting sqref="H13">
    <cfRule type="dataBar" priority="19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{57D93EFC-F915-4368-A6C4-48082E48B3B7}</x14:id>
        </ext>
      </extLst>
    </cfRule>
  </conditionalFormatting>
  <conditionalFormatting sqref="I13">
    <cfRule type="expression" dxfId="509" priority="192">
      <formula>#REF!=100%</formula>
    </cfRule>
  </conditionalFormatting>
  <conditionalFormatting sqref="I15">
    <cfRule type="expression" dxfId="508" priority="191">
      <formula>#REF!=100%</formula>
    </cfRule>
  </conditionalFormatting>
  <conditionalFormatting sqref="B11">
    <cfRule type="expression" dxfId="507" priority="190">
      <formula>#REF!=100%</formula>
    </cfRule>
  </conditionalFormatting>
  <conditionalFormatting sqref="B11">
    <cfRule type="expression" dxfId="506" priority="189">
      <formula>#REF!=100%</formula>
    </cfRule>
  </conditionalFormatting>
  <conditionalFormatting sqref="B11">
    <cfRule type="expression" dxfId="505" priority="188">
      <formula>#REF!=100%</formula>
    </cfRule>
  </conditionalFormatting>
  <conditionalFormatting sqref="H21">
    <cfRule type="expression" dxfId="504" priority="144">
      <formula>#REF!=100%</formula>
    </cfRule>
  </conditionalFormatting>
  <conditionalFormatting sqref="H21">
    <cfRule type="expression" dxfId="503" priority="142">
      <formula>#REF!=100%</formula>
    </cfRule>
  </conditionalFormatting>
  <conditionalFormatting sqref="J13">
    <cfRule type="expression" dxfId="502" priority="181">
      <formula>#REF!=100%</formula>
    </cfRule>
  </conditionalFormatting>
  <conditionalFormatting sqref="J13">
    <cfRule type="expression" dxfId="501" priority="182">
      <formula>#REF!=100%</formula>
    </cfRule>
  </conditionalFormatting>
  <conditionalFormatting sqref="J15">
    <cfRule type="expression" dxfId="500" priority="179">
      <formula>#REF!=100%</formula>
    </cfRule>
  </conditionalFormatting>
  <conditionalFormatting sqref="J15">
    <cfRule type="expression" dxfId="499" priority="180">
      <formula>#REF!=100%</formula>
    </cfRule>
  </conditionalFormatting>
  <conditionalFormatting sqref="J20 J22">
    <cfRule type="expression" dxfId="498" priority="178">
      <formula>#REF!=100%</formula>
    </cfRule>
  </conditionalFormatting>
  <conditionalFormatting sqref="H22:H23 H20">
    <cfRule type="dataBar" priority="17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{51CC1E1A-8775-43F4-857B-25F4E2E2DF45}</x14:id>
        </ext>
      </extLst>
    </cfRule>
  </conditionalFormatting>
  <conditionalFormatting sqref="C20">
    <cfRule type="expression" dxfId="497" priority="165">
      <formula>#REF!=100%</formula>
    </cfRule>
  </conditionalFormatting>
  <conditionalFormatting sqref="B20">
    <cfRule type="expression" dxfId="496" priority="166">
      <formula>#REF!=100%</formula>
    </cfRule>
  </conditionalFormatting>
  <conditionalFormatting sqref="C20">
    <cfRule type="expression" dxfId="495" priority="164">
      <formula>#REF!=100%</formula>
    </cfRule>
  </conditionalFormatting>
  <conditionalFormatting sqref="J20">
    <cfRule type="expression" dxfId="494" priority="175">
      <formula>#REF!=100%</formula>
    </cfRule>
  </conditionalFormatting>
  <conditionalFormatting sqref="H20">
    <cfRule type="expression" dxfId="493" priority="174">
      <formula>#REF!=100%</formula>
    </cfRule>
  </conditionalFormatting>
  <conditionalFormatting sqref="H20">
    <cfRule type="dataBar" priority="17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{66A41A1C-AA4A-4975-B627-CEFB5C7CAD1E}</x14:id>
        </ext>
      </extLst>
    </cfRule>
  </conditionalFormatting>
  <conditionalFormatting sqref="H20">
    <cfRule type="dataBar" priority="17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{DFE38ED4-CACF-4766-9CD0-D99E96339AB9}</x14:id>
        </ext>
      </extLst>
    </cfRule>
  </conditionalFormatting>
  <conditionalFormatting sqref="B20">
    <cfRule type="expression" dxfId="492" priority="167">
      <formula>#REF!=100%</formula>
    </cfRule>
  </conditionalFormatting>
  <conditionalFormatting sqref="H19">
    <cfRule type="expression" dxfId="491" priority="155">
      <formula>#REF!=100%</formula>
    </cfRule>
  </conditionalFormatting>
  <conditionalFormatting sqref="J19">
    <cfRule type="expression" dxfId="490" priority="156">
      <formula>#REF!=100%</formula>
    </cfRule>
  </conditionalFormatting>
  <conditionalFormatting sqref="H19">
    <cfRule type="expression" dxfId="489" priority="153">
      <formula>#REF!=100%</formula>
    </cfRule>
  </conditionalFormatting>
  <conditionalFormatting sqref="C19">
    <cfRule type="expression" dxfId="488" priority="158">
      <formula>#REF!=100%</formula>
    </cfRule>
  </conditionalFormatting>
  <conditionalFormatting sqref="I19">
    <cfRule type="expression" dxfId="487" priority="152">
      <formula>#REF!=100%</formula>
    </cfRule>
  </conditionalFormatting>
  <conditionalFormatting sqref="J19">
    <cfRule type="expression" dxfId="486" priority="157">
      <formula>#REF!=100%</formula>
    </cfRule>
  </conditionalFormatting>
  <conditionalFormatting sqref="H19">
    <cfRule type="dataBar" priority="15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{DF8F8B8B-6460-41AB-85E0-7CE574A5C87E}</x14:id>
        </ext>
      </extLst>
    </cfRule>
  </conditionalFormatting>
  <conditionalFormatting sqref="K19">
    <cfRule type="expression" dxfId="485" priority="151">
      <formula>#REF!=100%</formula>
    </cfRule>
  </conditionalFormatting>
  <conditionalFormatting sqref="B23">
    <cfRule type="expression" dxfId="484" priority="149">
      <formula>#REF!=100%</formula>
    </cfRule>
  </conditionalFormatting>
  <conditionalFormatting sqref="K23">
    <cfRule type="expression" dxfId="483" priority="150">
      <formula>#REF!=100%</formula>
    </cfRule>
  </conditionalFormatting>
  <conditionalFormatting sqref="H23">
    <cfRule type="dataBar" priority="148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{73FB40AF-50DF-4335-B5EB-118F78F067CF}</x14:id>
        </ext>
      </extLst>
    </cfRule>
  </conditionalFormatting>
  <conditionalFormatting sqref="K23">
    <cfRule type="expression" dxfId="482" priority="147">
      <formula>#REF!=100%</formula>
    </cfRule>
  </conditionalFormatting>
  <conditionalFormatting sqref="B23">
    <cfRule type="expression" dxfId="481" priority="146">
      <formula>#REF!=100%</formula>
    </cfRule>
  </conditionalFormatting>
  <conditionalFormatting sqref="H23">
    <cfRule type="dataBar" priority="14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{57434133-97B6-44C9-90D7-85479DE663BD}</x14:id>
        </ext>
      </extLst>
    </cfRule>
  </conditionalFormatting>
  <conditionalFormatting sqref="H21">
    <cfRule type="dataBar" priority="14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{F99F2CCA-183E-40F5-B17B-F406CA899F37}</x14:id>
        </ext>
      </extLst>
    </cfRule>
  </conditionalFormatting>
  <conditionalFormatting sqref="J18">
    <cfRule type="expression" dxfId="480" priority="141">
      <formula>#REF!=100%</formula>
    </cfRule>
  </conditionalFormatting>
  <conditionalFormatting sqref="J24">
    <cfRule type="expression" dxfId="479" priority="140">
      <formula>#REF!=100%</formula>
    </cfRule>
  </conditionalFormatting>
  <conditionalFormatting sqref="I21">
    <cfRule type="expression" dxfId="478" priority="139">
      <formula>#REF!=100%</formula>
    </cfRule>
  </conditionalFormatting>
  <conditionalFormatting sqref="I23">
    <cfRule type="expression" dxfId="477" priority="138">
      <formula>#REF!=100%</formula>
    </cfRule>
  </conditionalFormatting>
  <conditionalFormatting sqref="B19">
    <cfRule type="expression" dxfId="476" priority="137">
      <formula>#REF!=100%</formula>
    </cfRule>
  </conditionalFormatting>
  <conditionalFormatting sqref="B19">
    <cfRule type="expression" dxfId="475" priority="136">
      <formula>#REF!=100%</formula>
    </cfRule>
  </conditionalFormatting>
  <conditionalFormatting sqref="B19">
    <cfRule type="expression" dxfId="474" priority="135">
      <formula>#REF!=100%</formula>
    </cfRule>
  </conditionalFormatting>
  <conditionalFormatting sqref="C25">
    <cfRule type="expression" dxfId="473" priority="105">
      <formula>#REF!=100%</formula>
    </cfRule>
  </conditionalFormatting>
  <conditionalFormatting sqref="J21">
    <cfRule type="expression" dxfId="472" priority="128">
      <formula>#REF!=100%</formula>
    </cfRule>
  </conditionalFormatting>
  <conditionalFormatting sqref="J21">
    <cfRule type="expression" dxfId="471" priority="129">
      <formula>#REF!=100%</formula>
    </cfRule>
  </conditionalFormatting>
  <conditionalFormatting sqref="J23">
    <cfRule type="expression" dxfId="470" priority="126">
      <formula>#REF!=100%</formula>
    </cfRule>
  </conditionalFormatting>
  <conditionalFormatting sqref="J23">
    <cfRule type="expression" dxfId="469" priority="127">
      <formula>#REF!=100%</formula>
    </cfRule>
  </conditionalFormatting>
  <conditionalFormatting sqref="B26:C29 H29 K27 K29 H26:K26 H28:K28">
    <cfRule type="expression" dxfId="468" priority="124">
      <formula>#REF!=100%</formula>
    </cfRule>
  </conditionalFormatting>
  <conditionalFormatting sqref="J26 J28">
    <cfRule type="expression" dxfId="467" priority="125">
      <formula>#REF!=100%</formula>
    </cfRule>
  </conditionalFormatting>
  <conditionalFormatting sqref="H28:H29 H26">
    <cfRule type="dataBar" priority="12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{2BEFCDFC-B15D-4189-90D3-2A775C7076DF}</x14:id>
        </ext>
      </extLst>
    </cfRule>
  </conditionalFormatting>
  <conditionalFormatting sqref="H26">
    <cfRule type="expression" dxfId="466" priority="117">
      <formula>#REF!=100%</formula>
    </cfRule>
  </conditionalFormatting>
  <conditionalFormatting sqref="C26">
    <cfRule type="expression" dxfId="465" priority="112">
      <formula>#REF!=100%</formula>
    </cfRule>
  </conditionalFormatting>
  <conditionalFormatting sqref="B26">
    <cfRule type="expression" dxfId="464" priority="113">
      <formula>#REF!=100%</formula>
    </cfRule>
  </conditionalFormatting>
  <conditionalFormatting sqref="C26">
    <cfRule type="expression" dxfId="463" priority="111">
      <formula>#REF!=100%</formula>
    </cfRule>
  </conditionalFormatting>
  <conditionalFormatting sqref="J26">
    <cfRule type="expression" dxfId="462" priority="122">
      <formula>#REF!=100%</formula>
    </cfRule>
  </conditionalFormatting>
  <conditionalFormatting sqref="H26">
    <cfRule type="expression" dxfId="461" priority="121">
      <formula>#REF!=100%</formula>
    </cfRule>
  </conditionalFormatting>
  <conditionalFormatting sqref="H26">
    <cfRule type="expression" dxfId="460" priority="119">
      <formula>#REF!=100%</formula>
    </cfRule>
  </conditionalFormatting>
  <conditionalFormatting sqref="H26">
    <cfRule type="dataBar" priority="118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{CE918BE0-FEDE-4786-9B8F-12B4896847A2}</x14:id>
        </ext>
      </extLst>
    </cfRule>
  </conditionalFormatting>
  <conditionalFormatting sqref="H26">
    <cfRule type="dataBar" priority="120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{E401934A-393F-4B9D-A473-DC3EAA5C9502}</x14:id>
        </ext>
      </extLst>
    </cfRule>
  </conditionalFormatting>
  <conditionalFormatting sqref="B26">
    <cfRule type="expression" dxfId="459" priority="114">
      <formula>#REF!=100%</formula>
    </cfRule>
  </conditionalFormatting>
  <conditionalFormatting sqref="B29">
    <cfRule type="expression" dxfId="458" priority="96">
      <formula>#REF!=100%</formula>
    </cfRule>
  </conditionalFormatting>
  <conditionalFormatting sqref="H25">
    <cfRule type="expression" dxfId="457" priority="100">
      <formula>#REF!=100%</formula>
    </cfRule>
  </conditionalFormatting>
  <conditionalFormatting sqref="B29">
    <cfRule type="expression" dxfId="456" priority="93">
      <formula>#REF!=100%</formula>
    </cfRule>
  </conditionalFormatting>
  <conditionalFormatting sqref="K29">
    <cfRule type="expression" dxfId="455" priority="94">
      <formula>#REF!=100%</formula>
    </cfRule>
  </conditionalFormatting>
  <conditionalFormatting sqref="I25">
    <cfRule type="expression" dxfId="454" priority="99">
      <formula>#REF!=100%</formula>
    </cfRule>
  </conditionalFormatting>
  <conditionalFormatting sqref="J25">
    <cfRule type="expression" dxfId="453" priority="104">
      <formula>#REF!=100%</formula>
    </cfRule>
  </conditionalFormatting>
  <conditionalFormatting sqref="H25">
    <cfRule type="dataBar" priority="10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{430917DE-2050-45D9-A596-B2ECE5DE82D5}</x14:id>
        </ext>
      </extLst>
    </cfRule>
  </conditionalFormatting>
  <conditionalFormatting sqref="K25">
    <cfRule type="expression" dxfId="452" priority="98">
      <formula>#REF!=100%</formula>
    </cfRule>
  </conditionalFormatting>
  <conditionalFormatting sqref="K29">
    <cfRule type="expression" dxfId="451" priority="97">
      <formula>#REF!=100%</formula>
    </cfRule>
  </conditionalFormatting>
  <conditionalFormatting sqref="H29">
    <cfRule type="dataBar" priority="9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{16177957-0C39-4247-9415-741775FDEF5C}</x14:id>
        </ext>
      </extLst>
    </cfRule>
  </conditionalFormatting>
  <conditionalFormatting sqref="H29">
    <cfRule type="dataBar" priority="9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{97F68AFC-B356-4A1C-AC85-072286D34CF0}</x14:id>
        </ext>
      </extLst>
    </cfRule>
  </conditionalFormatting>
  <conditionalFormatting sqref="H27">
    <cfRule type="expression" dxfId="450" priority="91">
      <formula>#REF!=100%</formula>
    </cfRule>
  </conditionalFormatting>
  <conditionalFormatting sqref="H27">
    <cfRule type="expression" dxfId="449" priority="89">
      <formula>#REF!=100%</formula>
    </cfRule>
  </conditionalFormatting>
  <conditionalFormatting sqref="H27">
    <cfRule type="dataBar" priority="90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{D62D21A7-44DF-4B20-B30D-DA6F9EAEEAFD}</x14:id>
        </ext>
      </extLst>
    </cfRule>
  </conditionalFormatting>
  <conditionalFormatting sqref="I27">
    <cfRule type="expression" dxfId="448" priority="88">
      <formula>#REF!=100%</formula>
    </cfRule>
  </conditionalFormatting>
  <conditionalFormatting sqref="I29">
    <cfRule type="expression" dxfId="447" priority="87">
      <formula>#REF!=100%</formula>
    </cfRule>
  </conditionalFormatting>
  <conditionalFormatting sqref="B25">
    <cfRule type="expression" dxfId="446" priority="86">
      <formula>#REF!=100%</formula>
    </cfRule>
  </conditionalFormatting>
  <conditionalFormatting sqref="B25">
    <cfRule type="expression" dxfId="445" priority="85">
      <formula>#REF!=100%</formula>
    </cfRule>
  </conditionalFormatting>
  <conditionalFormatting sqref="B25">
    <cfRule type="expression" dxfId="444" priority="84">
      <formula>#REF!=100%</formula>
    </cfRule>
  </conditionalFormatting>
  <conditionalFormatting sqref="F6:F9">
    <cfRule type="expression" dxfId="443" priority="69">
      <formula>#REF!=100%</formula>
    </cfRule>
  </conditionalFormatting>
  <conditionalFormatting sqref="F6">
    <cfRule type="expression" dxfId="442" priority="68">
      <formula>#REF!=100%</formula>
    </cfRule>
  </conditionalFormatting>
  <conditionalFormatting sqref="F6">
    <cfRule type="expression" dxfId="441" priority="67">
      <formula>#REF!=100%</formula>
    </cfRule>
  </conditionalFormatting>
  <conditionalFormatting sqref="D12:E15">
    <cfRule type="expression" dxfId="440" priority="65">
      <formula>#REF!=100%</formula>
    </cfRule>
  </conditionalFormatting>
  <conditionalFormatting sqref="F5">
    <cfRule type="expression" dxfId="439" priority="66">
      <formula>#REF!=100%</formula>
    </cfRule>
  </conditionalFormatting>
  <conditionalFormatting sqref="J27">
    <cfRule type="expression" dxfId="438" priority="77">
      <formula>#REF!=100%</formula>
    </cfRule>
  </conditionalFormatting>
  <conditionalFormatting sqref="J27">
    <cfRule type="expression" dxfId="437" priority="78">
      <formula>#REF!=100%</formula>
    </cfRule>
  </conditionalFormatting>
  <conditionalFormatting sqref="J29">
    <cfRule type="expression" dxfId="436" priority="75">
      <formula>#REF!=100%</formula>
    </cfRule>
  </conditionalFormatting>
  <conditionalFormatting sqref="J29">
    <cfRule type="expression" dxfId="435" priority="76">
      <formula>#REF!=100%</formula>
    </cfRule>
  </conditionalFormatting>
  <conditionalFormatting sqref="J30">
    <cfRule type="expression" dxfId="434" priority="74">
      <formula>#REF!=100%</formula>
    </cfRule>
  </conditionalFormatting>
  <conditionalFormatting sqref="F26:F29">
    <cfRule type="expression" dxfId="433" priority="27">
      <formula>#REF!=100%</formula>
    </cfRule>
  </conditionalFormatting>
  <conditionalFormatting sqref="F26">
    <cfRule type="expression" dxfId="432" priority="26">
      <formula>#REF!=100%</formula>
    </cfRule>
  </conditionalFormatting>
  <conditionalFormatting sqref="F26">
    <cfRule type="expression" dxfId="431" priority="25">
      <formula>#REF!=100%</formula>
    </cfRule>
  </conditionalFormatting>
  <conditionalFormatting sqref="F25">
    <cfRule type="expression" dxfId="430" priority="24">
      <formula>#REF!=100%</formula>
    </cfRule>
  </conditionalFormatting>
  <conditionalFormatting sqref="D12:E12">
    <cfRule type="expression" dxfId="429" priority="64">
      <formula>#REF!=100%</formula>
    </cfRule>
  </conditionalFormatting>
  <conditionalFormatting sqref="D12:E12">
    <cfRule type="expression" dxfId="428" priority="63">
      <formula>#REF!=100%</formula>
    </cfRule>
  </conditionalFormatting>
  <conditionalFormatting sqref="E11">
    <cfRule type="expression" dxfId="427" priority="61">
      <formula>#REF!=100%</formula>
    </cfRule>
  </conditionalFormatting>
  <conditionalFormatting sqref="D11:E11">
    <cfRule type="expression" dxfId="426" priority="62">
      <formula>#REF!=100%</formula>
    </cfRule>
  </conditionalFormatting>
  <conditionalFormatting sqref="G12:G15">
    <cfRule type="expression" dxfId="425" priority="60">
      <formula>#REF!=100%</formula>
    </cfRule>
  </conditionalFormatting>
  <conditionalFormatting sqref="G12">
    <cfRule type="expression" dxfId="424" priority="59">
      <formula>#REF!=100%</formula>
    </cfRule>
  </conditionalFormatting>
  <conditionalFormatting sqref="G12">
    <cfRule type="expression" dxfId="423" priority="58">
      <formula>#REF!=100%</formula>
    </cfRule>
  </conditionalFormatting>
  <conditionalFormatting sqref="G11">
    <cfRule type="expression" dxfId="422" priority="56">
      <formula>#REF!=100%</formula>
    </cfRule>
  </conditionalFormatting>
  <conditionalFormatting sqref="G11">
    <cfRule type="expression" dxfId="421" priority="57">
      <formula>#REF!=100%</formula>
    </cfRule>
  </conditionalFormatting>
  <conditionalFormatting sqref="F12:F15">
    <cfRule type="expression" dxfId="420" priority="55">
      <formula>#REF!=100%</formula>
    </cfRule>
  </conditionalFormatting>
  <conditionalFormatting sqref="F12">
    <cfRule type="expression" dxfId="419" priority="54">
      <formula>#REF!=100%</formula>
    </cfRule>
  </conditionalFormatting>
  <conditionalFormatting sqref="F12">
    <cfRule type="expression" dxfId="418" priority="53">
      <formula>#REF!=100%</formula>
    </cfRule>
  </conditionalFormatting>
  <conditionalFormatting sqref="F11">
    <cfRule type="expression" dxfId="417" priority="52">
      <formula>#REF!=100%</formula>
    </cfRule>
  </conditionalFormatting>
  <conditionalFormatting sqref="D20:E23">
    <cfRule type="expression" dxfId="416" priority="51">
      <formula>#REF!=100%</formula>
    </cfRule>
  </conditionalFormatting>
  <conditionalFormatting sqref="D20:E20">
    <cfRule type="expression" dxfId="415" priority="50">
      <formula>#REF!=100%</formula>
    </cfRule>
  </conditionalFormatting>
  <conditionalFormatting sqref="D20:E20">
    <cfRule type="expression" dxfId="414" priority="49">
      <formula>#REF!=100%</formula>
    </cfRule>
  </conditionalFormatting>
  <conditionalFormatting sqref="E19">
    <cfRule type="expression" dxfId="413" priority="47">
      <formula>#REF!=100%</formula>
    </cfRule>
  </conditionalFormatting>
  <conditionalFormatting sqref="D19:E19">
    <cfRule type="expression" dxfId="412" priority="48">
      <formula>#REF!=100%</formula>
    </cfRule>
  </conditionalFormatting>
  <conditionalFormatting sqref="G20:G23">
    <cfRule type="expression" dxfId="411" priority="46">
      <formula>#REF!=100%</formula>
    </cfRule>
  </conditionalFormatting>
  <conditionalFormatting sqref="G20">
    <cfRule type="expression" dxfId="410" priority="45">
      <formula>#REF!=100%</formula>
    </cfRule>
  </conditionalFormatting>
  <conditionalFormatting sqref="G20">
    <cfRule type="expression" dxfId="409" priority="44">
      <formula>#REF!=100%</formula>
    </cfRule>
  </conditionalFormatting>
  <conditionalFormatting sqref="G19">
    <cfRule type="expression" dxfId="408" priority="42">
      <formula>#REF!=100%</formula>
    </cfRule>
  </conditionalFormatting>
  <conditionalFormatting sqref="G19">
    <cfRule type="expression" dxfId="407" priority="43">
      <formula>#REF!=100%</formula>
    </cfRule>
  </conditionalFormatting>
  <conditionalFormatting sqref="F20:F23">
    <cfRule type="expression" dxfId="406" priority="41">
      <formula>#REF!=100%</formula>
    </cfRule>
  </conditionalFormatting>
  <conditionalFormatting sqref="F20">
    <cfRule type="expression" dxfId="405" priority="40">
      <formula>#REF!=100%</formula>
    </cfRule>
  </conditionalFormatting>
  <conditionalFormatting sqref="F20">
    <cfRule type="expression" dxfId="404" priority="39">
      <formula>#REF!=100%</formula>
    </cfRule>
  </conditionalFormatting>
  <conditionalFormatting sqref="F19">
    <cfRule type="expression" dxfId="403" priority="38">
      <formula>#REF!=100%</formula>
    </cfRule>
  </conditionalFormatting>
  <conditionalFormatting sqref="D26:E29">
    <cfRule type="expression" dxfId="402" priority="37">
      <formula>#REF!=100%</formula>
    </cfRule>
  </conditionalFormatting>
  <conditionalFormatting sqref="D26:E26">
    <cfRule type="expression" dxfId="401" priority="36">
      <formula>#REF!=100%</formula>
    </cfRule>
  </conditionalFormatting>
  <conditionalFormatting sqref="D26:E26">
    <cfRule type="expression" dxfId="400" priority="35">
      <formula>#REF!=100%</formula>
    </cfRule>
  </conditionalFormatting>
  <conditionalFormatting sqref="E25">
    <cfRule type="expression" dxfId="399" priority="33">
      <formula>#REF!=100%</formula>
    </cfRule>
  </conditionalFormatting>
  <conditionalFormatting sqref="D25:E25">
    <cfRule type="expression" dxfId="398" priority="34">
      <formula>#REF!=100%</formula>
    </cfRule>
  </conditionalFormatting>
  <conditionalFormatting sqref="G26:G29">
    <cfRule type="expression" dxfId="397" priority="32">
      <formula>#REF!=100%</formula>
    </cfRule>
  </conditionalFormatting>
  <conditionalFormatting sqref="G26">
    <cfRule type="expression" dxfId="396" priority="31">
      <formula>#REF!=100%</formula>
    </cfRule>
  </conditionalFormatting>
  <conditionalFormatting sqref="G26">
    <cfRule type="expression" dxfId="395" priority="30">
      <formula>#REF!=100%</formula>
    </cfRule>
  </conditionalFormatting>
  <conditionalFormatting sqref="G25">
    <cfRule type="expression" dxfId="394" priority="28">
      <formula>#REF!=100%</formula>
    </cfRule>
  </conditionalFormatting>
  <conditionalFormatting sqref="G25">
    <cfRule type="expression" dxfId="393" priority="29">
      <formula>#REF!=100%</formula>
    </cfRule>
  </conditionalFormatting>
  <conditionalFormatting sqref="J31">
    <cfRule type="expression" dxfId="392" priority="23">
      <formula>#REF!=100%</formula>
    </cfRule>
  </conditionalFormatting>
  <conditionalFormatting sqref="H32">
    <cfRule type="dataBar" priority="1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{D1CD38C8-44C6-4DE7-B381-0FAD81CBB774}</x14:id>
        </ext>
      </extLst>
    </cfRule>
  </conditionalFormatting>
  <conditionalFormatting sqref="H32">
    <cfRule type="dataBar" priority="20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{7EC4DF28-2F9A-4E3A-8709-F4E51F9A783A}</x14:id>
        </ext>
      </extLst>
    </cfRule>
  </conditionalFormatting>
  <conditionalFormatting sqref="B32:C32 H32:K32">
    <cfRule type="expression" dxfId="391" priority="21">
      <formula>#REF!=100%</formula>
    </cfRule>
  </conditionalFormatting>
  <conditionalFormatting sqref="J32">
    <cfRule type="expression" dxfId="390" priority="22">
      <formula>#REF!=100%</formula>
    </cfRule>
  </conditionalFormatting>
  <conditionalFormatting sqref="H32">
    <cfRule type="expression" dxfId="389" priority="14">
      <formula>#REF!=100%</formula>
    </cfRule>
  </conditionalFormatting>
  <conditionalFormatting sqref="C32">
    <cfRule type="expression" dxfId="388" priority="11">
      <formula>#REF!=100%</formula>
    </cfRule>
  </conditionalFormatting>
  <conditionalFormatting sqref="B32">
    <cfRule type="expression" dxfId="387" priority="12">
      <formula>#REF!=100%</formula>
    </cfRule>
  </conditionalFormatting>
  <conditionalFormatting sqref="C32">
    <cfRule type="expression" dxfId="386" priority="10">
      <formula>#REF!=100%</formula>
    </cfRule>
  </conditionalFormatting>
  <conditionalFormatting sqref="J32">
    <cfRule type="expression" dxfId="385" priority="19">
      <formula>#REF!=100%</formula>
    </cfRule>
  </conditionalFormatting>
  <conditionalFormatting sqref="H32">
    <cfRule type="expression" dxfId="384" priority="18">
      <formula>#REF!=100%</formula>
    </cfRule>
  </conditionalFormatting>
  <conditionalFormatting sqref="H32">
    <cfRule type="expression" dxfId="383" priority="16">
      <formula>#REF!=100%</formula>
    </cfRule>
  </conditionalFormatting>
  <conditionalFormatting sqref="H32">
    <cfRule type="dataBar" priority="1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{6901790B-53F2-4214-B6C0-B02B774D54F8}</x14:id>
        </ext>
      </extLst>
    </cfRule>
  </conditionalFormatting>
  <conditionalFormatting sqref="B32">
    <cfRule type="expression" dxfId="382" priority="13">
      <formula>#REF!=100%</formula>
    </cfRule>
  </conditionalFormatting>
  <conditionalFormatting sqref="D32:E32">
    <cfRule type="expression" dxfId="381" priority="9">
      <formula>#REF!=100%</formula>
    </cfRule>
  </conditionalFormatting>
  <conditionalFormatting sqref="D32:E32">
    <cfRule type="expression" dxfId="380" priority="8">
      <formula>#REF!=100%</formula>
    </cfRule>
  </conditionalFormatting>
  <conditionalFormatting sqref="D32:E32">
    <cfRule type="expression" dxfId="379" priority="7">
      <formula>#REF!=100%</formula>
    </cfRule>
  </conditionalFormatting>
  <conditionalFormatting sqref="G32">
    <cfRule type="expression" dxfId="378" priority="6">
      <formula>#REF!=100%</formula>
    </cfRule>
  </conditionalFormatting>
  <conditionalFormatting sqref="G32">
    <cfRule type="expression" dxfId="377" priority="5">
      <formula>#REF!=100%</formula>
    </cfRule>
  </conditionalFormatting>
  <conditionalFormatting sqref="G32">
    <cfRule type="expression" dxfId="376" priority="4">
      <formula>#REF!=100%</formula>
    </cfRule>
  </conditionalFormatting>
  <conditionalFormatting sqref="F32">
    <cfRule type="expression" dxfId="375" priority="3">
      <formula>#REF!=100%</formula>
    </cfRule>
  </conditionalFormatting>
  <conditionalFormatting sqref="F32">
    <cfRule type="expression" dxfId="374" priority="2">
      <formula>#REF!=100%</formula>
    </cfRule>
  </conditionalFormatting>
  <conditionalFormatting sqref="F32">
    <cfRule type="expression" dxfId="373" priority="1">
      <formula>#REF!=100%</formula>
    </cfRule>
  </conditionalFormatting>
  <dataValidations count="1">
    <dataValidation type="list" allowBlank="1" showInputMessage="1" showErrorMessage="1" sqref="M11:M15 M5:M9 M25:M29 M19:M23 M32" xr:uid="{01E250BC-B839-44C5-AE67-23EFADD74818}">
      <formula1>"To Be Reviewed, Confirmed, Cancelled"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A71A34-042D-4AE8-8B6E-336B639DEB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H8:H9 H6</xm:sqref>
        </x14:conditionalFormatting>
        <x14:conditionalFormatting xmlns:xm="http://schemas.microsoft.com/office/excel/2006/main">
          <x14:cfRule type="dataBar" id="{E5DD7307-3823-4FC3-915D-1B46CEADDB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66E2819E-9675-43B8-8A37-1D8DEDB0BD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256C3DEE-60CB-49DB-AB46-C0EE91EBF0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H5</xm:sqref>
        </x14:conditionalFormatting>
        <x14:conditionalFormatting xmlns:xm="http://schemas.microsoft.com/office/excel/2006/main">
          <x14:cfRule type="dataBar" id="{191EEA83-149A-469B-9155-60288F06A4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8BF61F39-A8C0-4AE2-A50E-EC7EDC7F29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EAAA239E-C440-4C05-94C1-6986A24E62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18AF58EF-E049-4851-811E-87DE11B76B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H14:H15 H12</xm:sqref>
        </x14:conditionalFormatting>
        <x14:conditionalFormatting xmlns:xm="http://schemas.microsoft.com/office/excel/2006/main">
          <x14:cfRule type="dataBar" id="{54A3AB6C-69B6-4418-816E-39B06308A6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29731BD3-100E-4144-9CBF-37D340CD5D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782B75B8-EFE2-4736-9D9B-B70B4DBBE8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12159DEE-F46B-4A22-B18A-F96B76EB96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ADFAF9E1-33F4-4800-AB3E-B7A5D05B40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57D93EFC-F915-4368-A6C4-48082E48B3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51CC1E1A-8775-43F4-857B-25F4E2E2DF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H22:H23 H20</xm:sqref>
        </x14:conditionalFormatting>
        <x14:conditionalFormatting xmlns:xm="http://schemas.microsoft.com/office/excel/2006/main">
          <x14:cfRule type="dataBar" id="{66A41A1C-AA4A-4975-B627-CEFB5C7CAD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DFE38ED4-CACF-4766-9CD0-D99E96339A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DF8F8B8B-6460-41AB-85E0-7CE574A5C8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73FB40AF-50DF-4335-B5EB-118F78F067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57434133-97B6-44C9-90D7-85479DE663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F99F2CCA-183E-40F5-B17B-F406CA899F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2BEFCDFC-B15D-4189-90D3-2A775C7076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H28:H29 H26</xm:sqref>
        </x14:conditionalFormatting>
        <x14:conditionalFormatting xmlns:xm="http://schemas.microsoft.com/office/excel/2006/main">
          <x14:cfRule type="dataBar" id="{CE918BE0-FEDE-4786-9B8F-12B4896847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401934A-393F-4B9D-A473-DC3EAA5C95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430917DE-2050-45D9-A596-B2ECE5DE82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16177957-0C39-4247-9415-741775FDEF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97F68AFC-B356-4A1C-AC85-072286D34C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D62D21A7-44DF-4B20-B30D-DA6F9EAEEA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D1CD38C8-44C6-4DE7-B381-0FAD81CBB7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7EC4DF28-2F9A-4E3A-8709-F4E51F9A78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6901790B-53F2-4214-B6C0-B02B774D54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957556-B09E-456E-992D-C9F75BCB16C9}">
          <x14:formula1>
            <xm:f>OFFSET(Contacts!$M$2,,,COUNTIF(Contacts!$M$2:$M$18,"?*"))</xm:f>
          </x14:formula1>
          <xm:sqref>K11:K15 K5:K9 K25:K29 K19:K23 K32</xm:sqref>
        </x14:dataValidation>
        <x14:dataValidation type="list" allowBlank="1" showInputMessage="1" showErrorMessage="1" xr:uid="{4C5CA3F7-BCFB-48FE-88EB-6D9836BEE480}">
          <x14:formula1>
            <xm:f>OFFSET(Contacts!$N$1,MATCH(K5,Contacts!$M$2:$M$18,0),,,COUNTIF(OFFSET(Contacts!$N$1,MATCH(K5,Contacts!$M$2:$M$18,0),,1,20),"?*"))</xm:f>
          </x14:formula1>
          <xm:sqref>L9 L5:L6 L11:L12 L15 L23 L19:L20 L25:L26 L29 L32</xm:sqref>
        </x14:dataValidation>
        <x14:dataValidation type="list" allowBlank="1" showInputMessage="1" showErrorMessage="1" xr:uid="{7C7D6817-CF46-4E4A-AD49-A260670987DB}">
          <x14:formula1>
            <xm:f>OFFSET(Contacts!$N$1,MATCH(K7,Contacts!$M$2:$M$18,0),,,COUNTIF(OFFSET(Contacts!$N$1,MATCH(K7,Contacts!$M$2:$M$18,0),,1,40),"?*"))</xm:f>
          </x14:formula1>
          <xm:sqref>L21:L22 L13:L14 L7:L8 L27:L28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552B-B5CB-4454-ACBE-645E6F43F176}">
  <sheetPr>
    <tabColor rgb="FF0070C0"/>
    <outlinePr summaryBelow="0" summaryRight="0"/>
  </sheetPr>
  <dimension ref="A1:Y34"/>
  <sheetViews>
    <sheetView showGridLines="0" zoomScale="90" zoomScaleNormal="90" workbookViewId="0">
      <pane ySplit="1" topLeftCell="A2" activePane="bottomLeft" state="frozen"/>
      <selection activeCell="E4" sqref="E4"/>
      <selection pane="bottomLeft" activeCell="J45" sqref="J45"/>
    </sheetView>
  </sheetViews>
  <sheetFormatPr defaultColWidth="9.140625" defaultRowHeight="12.75" x14ac:dyDescent="0.25"/>
  <cols>
    <col min="1" max="1" width="11.140625" style="21" customWidth="1"/>
    <col min="2" max="2" width="11.42578125" style="32" customWidth="1"/>
    <col min="3" max="3" width="7.85546875" style="32" customWidth="1"/>
    <col min="4" max="4" width="8.5703125" style="33" customWidth="1"/>
    <col min="5" max="5" width="8.5703125" style="21" customWidth="1"/>
    <col min="6" max="7" width="8.5703125" style="34" customWidth="1"/>
    <col min="8" max="8" width="9.28515625" style="35" customWidth="1"/>
    <col min="9" max="9" width="11.42578125" style="21" customWidth="1"/>
    <col min="10" max="10" width="74.5703125" style="36" customWidth="1"/>
    <col min="11" max="11" width="12.28515625" style="21" customWidth="1"/>
    <col min="12" max="12" width="12.5703125" style="21" customWidth="1"/>
    <col min="13" max="13" width="14" style="21" customWidth="1"/>
    <col min="14" max="14" width="45.42578125" style="31" customWidth="1"/>
    <col min="15" max="15" width="20.5703125" style="31" customWidth="1"/>
    <col min="16" max="16" width="9.42578125" style="31" bestFit="1" customWidth="1"/>
    <col min="17" max="19" width="9.140625" style="31"/>
    <col min="20" max="20" width="15.42578125" style="37" bestFit="1" customWidth="1"/>
    <col min="21" max="24" width="9.140625" style="37"/>
    <col min="25" max="16384" width="9.140625" style="31"/>
  </cols>
  <sheetData>
    <row r="1" spans="1:24" s="5" customFormat="1" ht="25.15" customHeight="1" x14ac:dyDescent="0.25">
      <c r="A1" s="83" t="s">
        <v>126</v>
      </c>
      <c r="B1" s="84">
        <v>43845</v>
      </c>
      <c r="C1" s="83"/>
      <c r="D1" s="115"/>
      <c r="E1" s="78"/>
      <c r="F1" s="77"/>
      <c r="G1" s="77"/>
      <c r="H1" s="79"/>
      <c r="I1" s="78"/>
      <c r="J1" s="80"/>
      <c r="K1" s="81"/>
      <c r="L1" s="82"/>
      <c r="M1" s="82"/>
      <c r="N1" s="80"/>
      <c r="T1" s="6"/>
      <c r="U1" s="6"/>
      <c r="V1" s="6"/>
      <c r="W1" s="6"/>
      <c r="X1" s="6"/>
    </row>
    <row r="2" spans="1:24" s="5" customFormat="1" ht="33.6" customHeight="1" x14ac:dyDescent="0.25">
      <c r="A2" s="52" t="s">
        <v>31</v>
      </c>
      <c r="B2" s="52" t="s">
        <v>32</v>
      </c>
      <c r="C2" s="52" t="s">
        <v>33</v>
      </c>
      <c r="D2" s="7" t="s">
        <v>125</v>
      </c>
      <c r="E2" s="9" t="s">
        <v>34</v>
      </c>
      <c r="F2" s="8" t="s">
        <v>128</v>
      </c>
      <c r="G2" s="8" t="s">
        <v>129</v>
      </c>
      <c r="H2" s="59" t="s">
        <v>35</v>
      </c>
      <c r="I2" s="9" t="s">
        <v>36</v>
      </c>
      <c r="J2" s="26" t="s">
        <v>149</v>
      </c>
      <c r="K2" s="59" t="s">
        <v>37</v>
      </c>
      <c r="L2" s="59" t="s">
        <v>38</v>
      </c>
      <c r="M2" s="59" t="s">
        <v>39</v>
      </c>
      <c r="N2" s="26" t="s">
        <v>40</v>
      </c>
      <c r="T2" s="6" t="e">
        <f>SUM(#REF!)</f>
        <v>#REF!</v>
      </c>
      <c r="U2" s="6"/>
      <c r="V2" s="6"/>
      <c r="W2" s="6"/>
      <c r="X2" s="6"/>
    </row>
    <row r="3" spans="1:24" s="5" customFormat="1" ht="25.35" customHeight="1" x14ac:dyDescent="0.25">
      <c r="A3" s="116"/>
      <c r="B3" s="117"/>
      <c r="C3" s="122"/>
      <c r="D3" s="118"/>
      <c r="E3" s="119"/>
      <c r="F3" s="118"/>
      <c r="G3" s="118"/>
      <c r="H3" s="119"/>
      <c r="I3" s="119"/>
      <c r="J3" s="120" t="s">
        <v>73</v>
      </c>
      <c r="K3" s="119"/>
      <c r="L3" s="119"/>
      <c r="M3" s="119"/>
      <c r="N3" s="121"/>
      <c r="T3" s="6">
        <f ca="1">IF(B3="",0,IF(B3&lt;TODAY(),IF(#REF!&lt;&gt;100%,1,0),0))</f>
        <v>0</v>
      </c>
      <c r="U3" s="6"/>
      <c r="V3" s="6"/>
      <c r="W3" s="6"/>
      <c r="X3" s="6"/>
    </row>
    <row r="4" spans="1:24" s="5" customFormat="1" x14ac:dyDescent="0.25">
      <c r="A4" s="53"/>
      <c r="B4" s="16"/>
      <c r="C4" s="16"/>
      <c r="D4" s="16"/>
      <c r="E4" s="15"/>
      <c r="F4" s="16"/>
      <c r="G4" s="16"/>
      <c r="H4" s="25"/>
      <c r="I4" s="15"/>
      <c r="J4" s="48" t="s">
        <v>76</v>
      </c>
      <c r="K4" s="15"/>
      <c r="L4" s="15"/>
      <c r="M4" s="15"/>
      <c r="N4" s="17"/>
      <c r="T4" s="6"/>
      <c r="U4" s="6"/>
      <c r="V4" s="6"/>
      <c r="W4" s="6"/>
      <c r="X4" s="6"/>
    </row>
    <row r="5" spans="1:24" s="5" customFormat="1" ht="41.1" customHeight="1" x14ac:dyDescent="0.25">
      <c r="A5" s="52" t="str">
        <f t="shared" ref="A5:A15" si="0">_xlfn.CONCAT("cuttaskid", ROW(A5))</f>
        <v>cuttaskid5</v>
      </c>
      <c r="B5" s="28">
        <f>$B$1+C5</f>
        <v>43840</v>
      </c>
      <c r="C5" s="19">
        <v>-5</v>
      </c>
      <c r="D5" s="13">
        <v>0.375</v>
      </c>
      <c r="E5" s="19">
        <v>60</v>
      </c>
      <c r="F5" s="13">
        <v>0.375</v>
      </c>
      <c r="G5" s="19">
        <v>45</v>
      </c>
      <c r="H5" s="22">
        <v>0</v>
      </c>
      <c r="I5" s="14" t="s">
        <v>78</v>
      </c>
      <c r="J5" s="60" t="s">
        <v>80</v>
      </c>
      <c r="K5" s="14" t="s">
        <v>81</v>
      </c>
      <c r="L5" s="62" t="s">
        <v>84</v>
      </c>
      <c r="M5" s="62" t="s">
        <v>41</v>
      </c>
      <c r="N5" s="20"/>
      <c r="T5" s="6"/>
      <c r="U5" s="6"/>
      <c r="V5" s="6"/>
      <c r="W5" s="6"/>
      <c r="X5" s="6"/>
    </row>
    <row r="6" spans="1:24" s="11" customFormat="1" ht="30" customHeight="1" x14ac:dyDescent="0.25">
      <c r="A6" s="86" t="str">
        <f t="shared" si="0"/>
        <v>cuttaskid6</v>
      </c>
      <c r="B6" s="87">
        <f t="shared" ref="B6:B9" si="1">$B$1+C6</f>
        <v>43840</v>
      </c>
      <c r="C6" s="88">
        <v>-5</v>
      </c>
      <c r="D6" s="89">
        <f>D5+TIME(0,E5,0)</f>
        <v>0.41666666666666669</v>
      </c>
      <c r="E6" s="90">
        <v>10</v>
      </c>
      <c r="F6" s="89">
        <f>F5+TIME(0,G5,0)</f>
        <v>0.40625</v>
      </c>
      <c r="G6" s="90">
        <v>5</v>
      </c>
      <c r="H6" s="91">
        <v>0</v>
      </c>
      <c r="I6" s="90" t="s">
        <v>29</v>
      </c>
      <c r="J6" s="92" t="s">
        <v>127</v>
      </c>
      <c r="K6" s="90" t="s">
        <v>82</v>
      </c>
      <c r="L6" s="90" t="s">
        <v>92</v>
      </c>
      <c r="M6" s="90" t="s">
        <v>41</v>
      </c>
      <c r="N6" s="93"/>
      <c r="O6" s="10"/>
      <c r="T6" s="6"/>
      <c r="U6" s="12"/>
      <c r="V6" s="12"/>
      <c r="W6" s="12"/>
      <c r="X6" s="12"/>
    </row>
    <row r="7" spans="1:24" s="5" customFormat="1" ht="30" customHeight="1" x14ac:dyDescent="0.25">
      <c r="A7" s="61" t="str">
        <f t="shared" si="0"/>
        <v>cuttaskid7</v>
      </c>
      <c r="B7" s="28">
        <f t="shared" si="1"/>
        <v>43840</v>
      </c>
      <c r="C7" s="29">
        <v>-5</v>
      </c>
      <c r="D7" s="23">
        <f t="shared" ref="D7:F9" si="2">D6+TIME(0,E6,0)</f>
        <v>0.4236111111111111</v>
      </c>
      <c r="E7" s="29">
        <v>30</v>
      </c>
      <c r="F7" s="23">
        <f t="shared" si="2"/>
        <v>0.40972222222222221</v>
      </c>
      <c r="G7" s="29">
        <v>35</v>
      </c>
      <c r="H7" s="24">
        <v>0</v>
      </c>
      <c r="I7" s="30" t="s">
        <v>78</v>
      </c>
      <c r="J7" s="124" t="s">
        <v>130</v>
      </c>
      <c r="K7" s="125" t="s">
        <v>81</v>
      </c>
      <c r="L7" s="85" t="s">
        <v>85</v>
      </c>
      <c r="M7" s="85" t="s">
        <v>41</v>
      </c>
      <c r="N7" s="20"/>
      <c r="T7" s="6"/>
      <c r="U7" s="6"/>
      <c r="V7" s="6"/>
      <c r="W7" s="6"/>
      <c r="X7" s="6"/>
    </row>
    <row r="8" spans="1:24" s="5" customFormat="1" ht="35.65" customHeight="1" x14ac:dyDescent="0.25">
      <c r="A8" s="102" t="str">
        <f t="shared" si="0"/>
        <v>cuttaskid8</v>
      </c>
      <c r="B8" s="103">
        <f t="shared" si="1"/>
        <v>43841</v>
      </c>
      <c r="C8" s="104">
        <v>-4</v>
      </c>
      <c r="D8" s="109">
        <f t="shared" si="2"/>
        <v>0.44444444444444442</v>
      </c>
      <c r="E8" s="110">
        <v>10</v>
      </c>
      <c r="F8" s="109">
        <f t="shared" si="2"/>
        <v>0.43402777777777779</v>
      </c>
      <c r="G8" s="110">
        <v>0</v>
      </c>
      <c r="H8" s="106">
        <v>0</v>
      </c>
      <c r="I8" s="105" t="s">
        <v>133</v>
      </c>
      <c r="J8" s="107" t="s">
        <v>131</v>
      </c>
      <c r="K8" s="105" t="s">
        <v>83</v>
      </c>
      <c r="L8" s="108" t="s">
        <v>108</v>
      </c>
      <c r="M8" s="108" t="s">
        <v>42</v>
      </c>
      <c r="N8" s="58"/>
      <c r="T8" s="6"/>
      <c r="U8" s="6"/>
      <c r="V8" s="6"/>
      <c r="W8" s="6"/>
      <c r="X8" s="6"/>
    </row>
    <row r="9" spans="1:24" s="5" customFormat="1" ht="33" customHeight="1" x14ac:dyDescent="0.25">
      <c r="A9" s="52" t="str">
        <f t="shared" si="0"/>
        <v>cuttaskid9</v>
      </c>
      <c r="B9" s="28">
        <f t="shared" si="1"/>
        <v>43841</v>
      </c>
      <c r="C9" s="19">
        <v>-4</v>
      </c>
      <c r="D9" s="13">
        <f t="shared" si="2"/>
        <v>0.45138888888888884</v>
      </c>
      <c r="E9" s="29">
        <v>30</v>
      </c>
      <c r="F9" s="13">
        <f t="shared" si="2"/>
        <v>0.43402777777777779</v>
      </c>
      <c r="G9" s="29">
        <v>28</v>
      </c>
      <c r="H9" s="22">
        <v>0</v>
      </c>
      <c r="I9" s="14" t="s">
        <v>79</v>
      </c>
      <c r="J9" s="60" t="s">
        <v>132</v>
      </c>
      <c r="K9" s="14" t="s">
        <v>82</v>
      </c>
      <c r="L9" s="62" t="s">
        <v>96</v>
      </c>
      <c r="M9" s="62" t="s">
        <v>44</v>
      </c>
      <c r="N9" s="20"/>
      <c r="T9" s="6"/>
      <c r="U9" s="6"/>
      <c r="V9" s="6"/>
      <c r="W9" s="6"/>
      <c r="X9" s="6"/>
    </row>
    <row r="10" spans="1:24" s="5" customFormat="1" x14ac:dyDescent="0.25">
      <c r="A10" s="53"/>
      <c r="B10" s="16"/>
      <c r="C10" s="16"/>
      <c r="D10" s="16"/>
      <c r="E10" s="15"/>
      <c r="F10" s="16"/>
      <c r="G10" s="15"/>
      <c r="H10" s="25"/>
      <c r="I10" s="15"/>
      <c r="J10" s="48" t="s">
        <v>77</v>
      </c>
      <c r="K10" s="15"/>
      <c r="L10" s="15"/>
      <c r="M10" s="15"/>
      <c r="N10" s="17"/>
      <c r="T10" s="6"/>
      <c r="U10" s="6"/>
      <c r="V10" s="6"/>
      <c r="W10" s="6"/>
      <c r="X10" s="6"/>
    </row>
    <row r="11" spans="1:24" s="5" customFormat="1" ht="41.1" customHeight="1" x14ac:dyDescent="0.25">
      <c r="A11" s="52" t="str">
        <f t="shared" si="0"/>
        <v>cuttaskid11</v>
      </c>
      <c r="B11" s="28">
        <f>$B$1+C11</f>
        <v>43841</v>
      </c>
      <c r="C11" s="19">
        <v>-4</v>
      </c>
      <c r="D11" s="13">
        <v>0.375</v>
      </c>
      <c r="E11" s="19">
        <v>60</v>
      </c>
      <c r="F11" s="13">
        <v>0.375</v>
      </c>
      <c r="G11" s="19">
        <v>45</v>
      </c>
      <c r="H11" s="22">
        <v>0</v>
      </c>
      <c r="I11" s="14" t="s">
        <v>78</v>
      </c>
      <c r="J11" s="60" t="s">
        <v>138</v>
      </c>
      <c r="K11" s="14" t="s">
        <v>81</v>
      </c>
      <c r="L11" s="62" t="s">
        <v>84</v>
      </c>
      <c r="M11" s="62" t="s">
        <v>41</v>
      </c>
      <c r="N11" s="20"/>
      <c r="T11" s="6"/>
      <c r="U11" s="6"/>
      <c r="V11" s="6"/>
      <c r="W11" s="6"/>
      <c r="X11" s="6"/>
    </row>
    <row r="12" spans="1:24" s="11" customFormat="1" ht="30" customHeight="1" x14ac:dyDescent="0.25">
      <c r="A12" s="86" t="str">
        <f t="shared" si="0"/>
        <v>cuttaskid12</v>
      </c>
      <c r="B12" s="87">
        <f t="shared" ref="B12:B15" si="3">$B$1+C12</f>
        <v>43842</v>
      </c>
      <c r="C12" s="88">
        <v>-3</v>
      </c>
      <c r="D12" s="89">
        <f>D11+TIME(0,E11,0)</f>
        <v>0.41666666666666669</v>
      </c>
      <c r="E12" s="90">
        <v>10</v>
      </c>
      <c r="F12" s="89">
        <f>F11+TIME(0,G11,0)</f>
        <v>0.40625</v>
      </c>
      <c r="G12" s="90">
        <v>5</v>
      </c>
      <c r="H12" s="91">
        <v>0</v>
      </c>
      <c r="I12" s="90" t="s">
        <v>29</v>
      </c>
      <c r="J12" s="92" t="s">
        <v>135</v>
      </c>
      <c r="K12" s="90" t="s">
        <v>82</v>
      </c>
      <c r="L12" s="90" t="s">
        <v>92</v>
      </c>
      <c r="M12" s="90" t="s">
        <v>41</v>
      </c>
      <c r="N12" s="93"/>
      <c r="O12" s="10"/>
      <c r="T12" s="6"/>
      <c r="U12" s="12"/>
      <c r="V12" s="12"/>
      <c r="W12" s="12"/>
      <c r="X12" s="12"/>
    </row>
    <row r="13" spans="1:24" s="5" customFormat="1" ht="30" customHeight="1" x14ac:dyDescent="0.25">
      <c r="A13" s="61" t="str">
        <f t="shared" si="0"/>
        <v>cuttaskid13</v>
      </c>
      <c r="B13" s="28">
        <f t="shared" si="3"/>
        <v>43842</v>
      </c>
      <c r="C13" s="29">
        <v>-3</v>
      </c>
      <c r="D13" s="23">
        <f t="shared" ref="D13:D15" si="4">D12+TIME(0,E12,0)</f>
        <v>0.4236111111111111</v>
      </c>
      <c r="E13" s="29">
        <v>30</v>
      </c>
      <c r="F13" s="23">
        <f t="shared" ref="F13:F15" si="5">F12+TIME(0,G12,0)</f>
        <v>0.40972222222222221</v>
      </c>
      <c r="G13" s="29">
        <v>35</v>
      </c>
      <c r="H13" s="24">
        <v>0</v>
      </c>
      <c r="I13" s="30" t="s">
        <v>78</v>
      </c>
      <c r="J13" s="124" t="s">
        <v>139</v>
      </c>
      <c r="K13" s="125" t="s">
        <v>81</v>
      </c>
      <c r="L13" s="85" t="s">
        <v>85</v>
      </c>
      <c r="M13" s="85" t="s">
        <v>41</v>
      </c>
      <c r="N13" s="20"/>
      <c r="T13" s="6"/>
      <c r="U13" s="6"/>
      <c r="V13" s="6"/>
      <c r="W13" s="6"/>
      <c r="X13" s="6"/>
    </row>
    <row r="14" spans="1:24" s="5" customFormat="1" ht="35.65" customHeight="1" x14ac:dyDescent="0.25">
      <c r="A14" s="102" t="str">
        <f t="shared" si="0"/>
        <v>cuttaskid14</v>
      </c>
      <c r="B14" s="103">
        <f t="shared" si="3"/>
        <v>43842</v>
      </c>
      <c r="C14" s="104">
        <v>-3</v>
      </c>
      <c r="D14" s="109">
        <f t="shared" si="4"/>
        <v>0.44444444444444442</v>
      </c>
      <c r="E14" s="110">
        <v>10</v>
      </c>
      <c r="F14" s="109">
        <f t="shared" si="5"/>
        <v>0.43402777777777779</v>
      </c>
      <c r="G14" s="110">
        <v>0</v>
      </c>
      <c r="H14" s="106">
        <v>0</v>
      </c>
      <c r="I14" s="105" t="s">
        <v>133</v>
      </c>
      <c r="J14" s="107" t="s">
        <v>131</v>
      </c>
      <c r="K14" s="105" t="s">
        <v>83</v>
      </c>
      <c r="L14" s="108" t="s">
        <v>108</v>
      </c>
      <c r="M14" s="108" t="s">
        <v>42</v>
      </c>
      <c r="N14" s="58"/>
      <c r="T14" s="6"/>
      <c r="U14" s="6"/>
      <c r="V14" s="6"/>
      <c r="W14" s="6"/>
      <c r="X14" s="6"/>
    </row>
    <row r="15" spans="1:24" s="5" customFormat="1" ht="33" customHeight="1" x14ac:dyDescent="0.25">
      <c r="A15" s="52" t="str">
        <f t="shared" si="0"/>
        <v>cuttaskid15</v>
      </c>
      <c r="B15" s="28">
        <f t="shared" si="3"/>
        <v>43842</v>
      </c>
      <c r="C15" s="19">
        <v>-3</v>
      </c>
      <c r="D15" s="13">
        <f t="shared" si="4"/>
        <v>0.45138888888888884</v>
      </c>
      <c r="E15" s="29">
        <v>30</v>
      </c>
      <c r="F15" s="13">
        <f t="shared" si="5"/>
        <v>0.43402777777777779</v>
      </c>
      <c r="G15" s="29">
        <v>28</v>
      </c>
      <c r="H15" s="22">
        <v>0</v>
      </c>
      <c r="I15" s="14" t="s">
        <v>79</v>
      </c>
      <c r="J15" s="60" t="s">
        <v>140</v>
      </c>
      <c r="K15" s="14" t="s">
        <v>82</v>
      </c>
      <c r="L15" s="62" t="s">
        <v>96</v>
      </c>
      <c r="M15" s="62" t="s">
        <v>44</v>
      </c>
      <c r="N15" s="20"/>
      <c r="T15" s="6"/>
      <c r="U15" s="6"/>
      <c r="V15" s="6"/>
      <c r="W15" s="6"/>
      <c r="X15" s="6"/>
    </row>
    <row r="16" spans="1:24" s="5" customFormat="1" ht="25.35" customHeight="1" x14ac:dyDescent="0.25">
      <c r="A16" s="116"/>
      <c r="B16" s="117"/>
      <c r="C16" s="122"/>
      <c r="D16" s="118"/>
      <c r="E16" s="119"/>
      <c r="F16" s="118"/>
      <c r="G16" s="118"/>
      <c r="H16" s="119"/>
      <c r="I16" s="119"/>
      <c r="J16" s="120" t="s">
        <v>74</v>
      </c>
      <c r="K16" s="119"/>
      <c r="L16" s="119"/>
      <c r="M16" s="119"/>
      <c r="N16" s="121"/>
      <c r="T16" s="6">
        <f ca="1">IF(B16="",0,IF(B16&lt;TODAY(),IF(#REF!&lt;&gt;100%,1,0),0))</f>
        <v>0</v>
      </c>
      <c r="U16" s="6"/>
      <c r="V16" s="6"/>
      <c r="W16" s="6"/>
      <c r="X16" s="6"/>
    </row>
    <row r="17" spans="1:25" s="5" customFormat="1" ht="25.35" customHeight="1" x14ac:dyDescent="0.25">
      <c r="A17" s="116"/>
      <c r="B17" s="117"/>
      <c r="C17" s="122"/>
      <c r="D17" s="118"/>
      <c r="E17" s="119"/>
      <c r="F17" s="118"/>
      <c r="G17" s="118"/>
      <c r="H17" s="119"/>
      <c r="I17" s="119"/>
      <c r="J17" s="120" t="s">
        <v>75</v>
      </c>
      <c r="K17" s="119"/>
      <c r="L17" s="119"/>
      <c r="M17" s="119"/>
      <c r="N17" s="121"/>
      <c r="T17" s="6">
        <f ca="1">IF(B17="",0,IF(B17&lt;TODAY(),IF(#REF!&lt;&gt;100%,1,0),0))</f>
        <v>0</v>
      </c>
      <c r="U17" s="6"/>
      <c r="V17" s="6"/>
      <c r="W17" s="6"/>
      <c r="X17" s="6"/>
    </row>
    <row r="18" spans="1:25" s="5" customFormat="1" x14ac:dyDescent="0.25">
      <c r="A18" s="53"/>
      <c r="B18" s="16"/>
      <c r="C18" s="16"/>
      <c r="D18" s="16"/>
      <c r="E18" s="15"/>
      <c r="F18" s="16"/>
      <c r="G18" s="16"/>
      <c r="H18" s="25"/>
      <c r="I18" s="15"/>
      <c r="J18" s="48" t="s">
        <v>76</v>
      </c>
      <c r="K18" s="15"/>
      <c r="L18" s="15"/>
      <c r="M18" s="15"/>
      <c r="N18" s="17"/>
      <c r="T18" s="6"/>
      <c r="U18" s="6"/>
      <c r="V18" s="6"/>
      <c r="W18" s="6"/>
      <c r="X18" s="6"/>
    </row>
    <row r="19" spans="1:25" s="5" customFormat="1" ht="41.1" customHeight="1" x14ac:dyDescent="0.25">
      <c r="A19" s="52" t="str">
        <f t="shared" ref="A19:A29" si="6">_xlfn.CONCAT("cuttaskid", ROW(A19))</f>
        <v>cuttaskid19</v>
      </c>
      <c r="B19" s="28">
        <f>$B$1+C19</f>
        <v>43843</v>
      </c>
      <c r="C19" s="19">
        <v>-2</v>
      </c>
      <c r="D19" s="13">
        <v>0.375</v>
      </c>
      <c r="E19" s="19">
        <v>60</v>
      </c>
      <c r="F19" s="13">
        <v>0.375</v>
      </c>
      <c r="G19" s="19">
        <v>45</v>
      </c>
      <c r="H19" s="22">
        <v>0</v>
      </c>
      <c r="I19" s="14" t="s">
        <v>78</v>
      </c>
      <c r="J19" s="60" t="s">
        <v>141</v>
      </c>
      <c r="K19" s="14" t="s">
        <v>81</v>
      </c>
      <c r="L19" s="62" t="s">
        <v>84</v>
      </c>
      <c r="M19" s="62" t="s">
        <v>41</v>
      </c>
      <c r="N19" s="20"/>
      <c r="T19" s="6"/>
      <c r="U19" s="6"/>
      <c r="V19" s="6"/>
      <c r="W19" s="6"/>
      <c r="X19" s="6"/>
    </row>
    <row r="20" spans="1:25" s="11" customFormat="1" ht="30" customHeight="1" x14ac:dyDescent="0.25">
      <c r="A20" s="86" t="str">
        <f t="shared" si="6"/>
        <v>cuttaskid20</v>
      </c>
      <c r="B20" s="87">
        <f t="shared" ref="B20:B23" si="7">$B$1+C20</f>
        <v>43843</v>
      </c>
      <c r="C20" s="88">
        <v>-2</v>
      </c>
      <c r="D20" s="89">
        <f>D19+TIME(0,E19,0)</f>
        <v>0.41666666666666669</v>
      </c>
      <c r="E20" s="90">
        <v>10</v>
      </c>
      <c r="F20" s="89">
        <f>F19+TIME(0,G19,0)</f>
        <v>0.40625</v>
      </c>
      <c r="G20" s="90">
        <v>5</v>
      </c>
      <c r="H20" s="91">
        <v>0</v>
      </c>
      <c r="I20" s="90" t="s">
        <v>29</v>
      </c>
      <c r="J20" s="92" t="s">
        <v>136</v>
      </c>
      <c r="K20" s="90" t="s">
        <v>82</v>
      </c>
      <c r="L20" s="90" t="s">
        <v>92</v>
      </c>
      <c r="M20" s="90" t="s">
        <v>41</v>
      </c>
      <c r="N20" s="93"/>
      <c r="O20" s="10"/>
      <c r="T20" s="6"/>
      <c r="U20" s="12"/>
      <c r="V20" s="12"/>
      <c r="W20" s="12"/>
      <c r="X20" s="12"/>
    </row>
    <row r="21" spans="1:25" s="5" customFormat="1" ht="30" customHeight="1" x14ac:dyDescent="0.25">
      <c r="A21" s="61" t="str">
        <f t="shared" si="6"/>
        <v>cuttaskid21</v>
      </c>
      <c r="B21" s="28">
        <f t="shared" si="7"/>
        <v>43843</v>
      </c>
      <c r="C21" s="29">
        <v>-2</v>
      </c>
      <c r="D21" s="23">
        <f t="shared" ref="D21:D23" si="8">D20+TIME(0,E20,0)</f>
        <v>0.4236111111111111</v>
      </c>
      <c r="E21" s="29">
        <v>30</v>
      </c>
      <c r="F21" s="23">
        <f t="shared" ref="F21:F23" si="9">F20+TIME(0,G20,0)</f>
        <v>0.40972222222222221</v>
      </c>
      <c r="G21" s="29">
        <v>35</v>
      </c>
      <c r="H21" s="24">
        <v>0</v>
      </c>
      <c r="I21" s="30" t="s">
        <v>78</v>
      </c>
      <c r="J21" s="124" t="s">
        <v>142</v>
      </c>
      <c r="K21" s="125" t="s">
        <v>81</v>
      </c>
      <c r="L21" s="85" t="s">
        <v>85</v>
      </c>
      <c r="M21" s="85" t="s">
        <v>41</v>
      </c>
      <c r="N21" s="20"/>
      <c r="T21" s="6"/>
      <c r="U21" s="6"/>
      <c r="V21" s="6"/>
      <c r="W21" s="6"/>
      <c r="X21" s="6"/>
    </row>
    <row r="22" spans="1:25" s="5" customFormat="1" ht="35.65" customHeight="1" x14ac:dyDescent="0.25">
      <c r="A22" s="102" t="str">
        <f t="shared" si="6"/>
        <v>cuttaskid22</v>
      </c>
      <c r="B22" s="103">
        <f t="shared" si="7"/>
        <v>43843</v>
      </c>
      <c r="C22" s="104">
        <v>-2</v>
      </c>
      <c r="D22" s="109">
        <f t="shared" si="8"/>
        <v>0.44444444444444442</v>
      </c>
      <c r="E22" s="110">
        <v>10</v>
      </c>
      <c r="F22" s="109">
        <f t="shared" si="9"/>
        <v>0.43402777777777779</v>
      </c>
      <c r="G22" s="110">
        <v>0</v>
      </c>
      <c r="H22" s="106">
        <v>0</v>
      </c>
      <c r="I22" s="105" t="s">
        <v>133</v>
      </c>
      <c r="J22" s="107" t="s">
        <v>143</v>
      </c>
      <c r="K22" s="105" t="s">
        <v>83</v>
      </c>
      <c r="L22" s="108" t="s">
        <v>108</v>
      </c>
      <c r="M22" s="108" t="s">
        <v>42</v>
      </c>
      <c r="N22" s="58"/>
      <c r="T22" s="6"/>
      <c r="U22" s="6"/>
      <c r="V22" s="6"/>
      <c r="W22" s="6"/>
      <c r="X22" s="6"/>
    </row>
    <row r="23" spans="1:25" s="5" customFormat="1" ht="33" customHeight="1" x14ac:dyDescent="0.25">
      <c r="A23" s="52" t="str">
        <f t="shared" si="6"/>
        <v>cuttaskid23</v>
      </c>
      <c r="B23" s="28">
        <f t="shared" si="7"/>
        <v>43843</v>
      </c>
      <c r="C23" s="19">
        <v>-2</v>
      </c>
      <c r="D23" s="13">
        <f t="shared" si="8"/>
        <v>0.45138888888888884</v>
      </c>
      <c r="E23" s="29">
        <v>30</v>
      </c>
      <c r="F23" s="13">
        <f t="shared" si="9"/>
        <v>0.43402777777777779</v>
      </c>
      <c r="G23" s="29">
        <v>28</v>
      </c>
      <c r="H23" s="22">
        <v>0</v>
      </c>
      <c r="I23" s="14" t="s">
        <v>79</v>
      </c>
      <c r="J23" s="60" t="s">
        <v>144</v>
      </c>
      <c r="K23" s="14" t="s">
        <v>82</v>
      </c>
      <c r="L23" s="62" t="s">
        <v>96</v>
      </c>
      <c r="M23" s="62" t="s">
        <v>44</v>
      </c>
      <c r="N23" s="20"/>
      <c r="T23" s="6"/>
      <c r="U23" s="6"/>
      <c r="V23" s="6"/>
      <c r="W23" s="6"/>
      <c r="X23" s="6"/>
    </row>
    <row r="24" spans="1:25" s="5" customFormat="1" x14ac:dyDescent="0.25">
      <c r="A24" s="53"/>
      <c r="B24" s="16"/>
      <c r="C24" s="16"/>
      <c r="D24" s="16"/>
      <c r="E24" s="15"/>
      <c r="F24" s="16"/>
      <c r="G24" s="15"/>
      <c r="H24" s="25"/>
      <c r="I24" s="15"/>
      <c r="J24" s="48" t="s">
        <v>77</v>
      </c>
      <c r="K24" s="15"/>
      <c r="L24" s="15"/>
      <c r="M24" s="15"/>
      <c r="N24" s="17"/>
      <c r="T24" s="6"/>
      <c r="U24" s="6"/>
      <c r="V24" s="6"/>
      <c r="W24" s="6"/>
      <c r="X24" s="6"/>
    </row>
    <row r="25" spans="1:25" s="5" customFormat="1" ht="41.1" customHeight="1" x14ac:dyDescent="0.25">
      <c r="A25" s="52" t="str">
        <f t="shared" si="6"/>
        <v>cuttaskid25</v>
      </c>
      <c r="B25" s="28">
        <f>$B$1+C25</f>
        <v>43844</v>
      </c>
      <c r="C25" s="19">
        <v>-1</v>
      </c>
      <c r="D25" s="13">
        <v>0.375</v>
      </c>
      <c r="E25" s="19">
        <v>60</v>
      </c>
      <c r="F25" s="13">
        <v>0.375</v>
      </c>
      <c r="G25" s="19">
        <v>45</v>
      </c>
      <c r="H25" s="22">
        <v>0</v>
      </c>
      <c r="I25" s="14" t="s">
        <v>78</v>
      </c>
      <c r="J25" s="60" t="s">
        <v>145</v>
      </c>
      <c r="K25" s="14" t="s">
        <v>81</v>
      </c>
      <c r="L25" s="62" t="s">
        <v>84</v>
      </c>
      <c r="M25" s="62" t="s">
        <v>41</v>
      </c>
      <c r="N25" s="20"/>
      <c r="T25" s="6"/>
      <c r="U25" s="6"/>
      <c r="V25" s="6"/>
      <c r="W25" s="6"/>
      <c r="X25" s="6"/>
    </row>
    <row r="26" spans="1:25" s="11" customFormat="1" ht="30" customHeight="1" x14ac:dyDescent="0.25">
      <c r="A26" s="86" t="str">
        <f t="shared" si="6"/>
        <v>cuttaskid26</v>
      </c>
      <c r="B26" s="87">
        <f t="shared" ref="B26:B29" si="10">$B$1+C26</f>
        <v>43844</v>
      </c>
      <c r="C26" s="88">
        <v>-1</v>
      </c>
      <c r="D26" s="89">
        <f>D25+TIME(0,E25,0)</f>
        <v>0.41666666666666669</v>
      </c>
      <c r="E26" s="90">
        <v>10</v>
      </c>
      <c r="F26" s="89">
        <f>F25+TIME(0,G25,0)</f>
        <v>0.40625</v>
      </c>
      <c r="G26" s="90">
        <v>5</v>
      </c>
      <c r="H26" s="91">
        <v>0</v>
      </c>
      <c r="I26" s="90" t="s">
        <v>29</v>
      </c>
      <c r="J26" s="92" t="s">
        <v>137</v>
      </c>
      <c r="K26" s="90" t="s">
        <v>82</v>
      </c>
      <c r="L26" s="90" t="s">
        <v>92</v>
      </c>
      <c r="M26" s="90" t="s">
        <v>41</v>
      </c>
      <c r="N26" s="93"/>
      <c r="O26" s="10"/>
      <c r="T26" s="6"/>
      <c r="U26" s="12"/>
      <c r="V26" s="12"/>
      <c r="W26" s="12"/>
      <c r="X26" s="12"/>
    </row>
    <row r="27" spans="1:25" s="5" customFormat="1" ht="30" customHeight="1" x14ac:dyDescent="0.25">
      <c r="A27" s="61" t="str">
        <f t="shared" si="6"/>
        <v>cuttaskid27</v>
      </c>
      <c r="B27" s="28">
        <f t="shared" si="10"/>
        <v>43844</v>
      </c>
      <c r="C27" s="29">
        <v>-1</v>
      </c>
      <c r="D27" s="23">
        <f t="shared" ref="D27:D29" si="11">D26+TIME(0,E26,0)</f>
        <v>0.4236111111111111</v>
      </c>
      <c r="E27" s="29">
        <v>30</v>
      </c>
      <c r="F27" s="23">
        <f t="shared" ref="F27:F29" si="12">F26+TIME(0,G26,0)</f>
        <v>0.40972222222222221</v>
      </c>
      <c r="G27" s="29">
        <v>35</v>
      </c>
      <c r="H27" s="24">
        <v>0</v>
      </c>
      <c r="I27" s="30" t="s">
        <v>78</v>
      </c>
      <c r="J27" s="124" t="s">
        <v>146</v>
      </c>
      <c r="K27" s="125" t="s">
        <v>81</v>
      </c>
      <c r="L27" s="85" t="s">
        <v>85</v>
      </c>
      <c r="M27" s="85" t="s">
        <v>41</v>
      </c>
      <c r="N27" s="20"/>
      <c r="T27" s="6"/>
      <c r="U27" s="6"/>
      <c r="V27" s="6"/>
      <c r="W27" s="6"/>
      <c r="X27" s="6"/>
    </row>
    <row r="28" spans="1:25" s="5" customFormat="1" ht="35.65" customHeight="1" x14ac:dyDescent="0.25">
      <c r="A28" s="102" t="str">
        <f t="shared" si="6"/>
        <v>cuttaskid28</v>
      </c>
      <c r="B28" s="103">
        <f t="shared" si="10"/>
        <v>43844</v>
      </c>
      <c r="C28" s="104">
        <v>-1</v>
      </c>
      <c r="D28" s="109">
        <f t="shared" si="11"/>
        <v>0.44444444444444442</v>
      </c>
      <c r="E28" s="110">
        <v>10</v>
      </c>
      <c r="F28" s="109">
        <f t="shared" si="12"/>
        <v>0.43402777777777779</v>
      </c>
      <c r="G28" s="110">
        <v>0</v>
      </c>
      <c r="H28" s="106">
        <v>0</v>
      </c>
      <c r="I28" s="105" t="s">
        <v>133</v>
      </c>
      <c r="J28" s="107" t="s">
        <v>147</v>
      </c>
      <c r="K28" s="105" t="s">
        <v>83</v>
      </c>
      <c r="L28" s="108" t="s">
        <v>108</v>
      </c>
      <c r="M28" s="108" t="s">
        <v>42</v>
      </c>
      <c r="N28" s="58"/>
      <c r="T28" s="6"/>
      <c r="U28" s="6"/>
      <c r="V28" s="6"/>
      <c r="W28" s="6"/>
      <c r="X28" s="6"/>
    </row>
    <row r="29" spans="1:25" s="5" customFormat="1" ht="33" customHeight="1" x14ac:dyDescent="0.25">
      <c r="A29" s="52" t="str">
        <f t="shared" si="6"/>
        <v>cuttaskid29</v>
      </c>
      <c r="B29" s="28">
        <f t="shared" si="10"/>
        <v>43844</v>
      </c>
      <c r="C29" s="19">
        <v>-1</v>
      </c>
      <c r="D29" s="13">
        <f t="shared" si="11"/>
        <v>0.45138888888888884</v>
      </c>
      <c r="E29" s="29">
        <v>30</v>
      </c>
      <c r="F29" s="13">
        <f t="shared" si="12"/>
        <v>0.43402777777777779</v>
      </c>
      <c r="G29" s="29">
        <v>28</v>
      </c>
      <c r="H29" s="22">
        <v>0</v>
      </c>
      <c r="I29" s="14" t="s">
        <v>79</v>
      </c>
      <c r="J29" s="60" t="s">
        <v>148</v>
      </c>
      <c r="K29" s="14" t="s">
        <v>82</v>
      </c>
      <c r="L29" s="62" t="s">
        <v>96</v>
      </c>
      <c r="M29" s="62" t="s">
        <v>44</v>
      </c>
      <c r="N29" s="20"/>
      <c r="T29" s="6"/>
      <c r="U29" s="6"/>
      <c r="V29" s="6"/>
      <c r="W29" s="6"/>
      <c r="X29" s="6"/>
    </row>
    <row r="30" spans="1:25" s="5" customFormat="1" ht="25.35" customHeight="1" x14ac:dyDescent="0.25">
      <c r="A30" s="116"/>
      <c r="B30" s="117"/>
      <c r="C30" s="122"/>
      <c r="D30" s="118"/>
      <c r="E30" s="119"/>
      <c r="F30" s="118"/>
      <c r="G30" s="118"/>
      <c r="H30" s="119"/>
      <c r="I30" s="119"/>
      <c r="J30" s="120" t="s">
        <v>134</v>
      </c>
      <c r="K30" s="119"/>
      <c r="L30" s="119"/>
      <c r="M30" s="119"/>
      <c r="N30" s="121"/>
      <c r="T30" s="6">
        <f ca="1">IF(B30="",0,IF(B30&lt;TODAY(),IF(#REF!&lt;&gt;100%,1,0),0))</f>
        <v>0</v>
      </c>
      <c r="U30" s="6"/>
      <c r="V30" s="6"/>
      <c r="W30" s="6"/>
      <c r="X30" s="6"/>
    </row>
    <row r="31" spans="1:25" s="5" customFormat="1" ht="25.35" customHeight="1" x14ac:dyDescent="0.25">
      <c r="A31" s="38"/>
      <c r="B31" s="49"/>
      <c r="C31" s="49"/>
      <c r="D31" s="49"/>
      <c r="E31" s="49"/>
      <c r="F31" s="49"/>
      <c r="G31" s="50"/>
      <c r="H31" s="50"/>
      <c r="I31" s="50"/>
      <c r="J31" s="51" t="s">
        <v>157</v>
      </c>
      <c r="K31" s="50"/>
      <c r="L31" s="50"/>
      <c r="M31" s="50"/>
      <c r="N31" s="50"/>
      <c r="U31" s="6">
        <f ca="1">IF(B31="",0,IF(B31&lt;TODAY(),IF(#REF!&lt;&gt;100%,1,0),0))</f>
        <v>0</v>
      </c>
      <c r="V31" s="6"/>
      <c r="W31" s="6"/>
      <c r="X31" s="6"/>
      <c r="Y31" s="6"/>
    </row>
    <row r="32" spans="1:25" s="11" customFormat="1" ht="30" customHeight="1" x14ac:dyDescent="0.25">
      <c r="A32" s="86" t="str">
        <f t="shared" ref="A32" si="13">_xlfn.CONCAT("cuttaskid", ROW(A32))</f>
        <v>cuttaskid32</v>
      </c>
      <c r="B32" s="87">
        <f t="shared" ref="B32" si="14">$B$1+C32</f>
        <v>43845</v>
      </c>
      <c r="C32" s="88">
        <v>0</v>
      </c>
      <c r="D32" s="89">
        <f>D31+TIME(0,E31,0)</f>
        <v>0</v>
      </c>
      <c r="E32" s="90">
        <v>10</v>
      </c>
      <c r="F32" s="89">
        <f>F31+TIME(0,G31,0)</f>
        <v>0</v>
      </c>
      <c r="G32" s="90">
        <v>5</v>
      </c>
      <c r="H32" s="91">
        <v>0</v>
      </c>
      <c r="I32" s="90" t="s">
        <v>29</v>
      </c>
      <c r="J32" s="92" t="s">
        <v>158</v>
      </c>
      <c r="K32" s="90" t="s">
        <v>82</v>
      </c>
      <c r="L32" s="90" t="s">
        <v>92</v>
      </c>
      <c r="M32" s="90" t="s">
        <v>41</v>
      </c>
      <c r="N32" s="93"/>
      <c r="O32" s="5"/>
      <c r="T32" s="6"/>
      <c r="U32" s="12"/>
      <c r="V32" s="12"/>
      <c r="W32" s="12"/>
      <c r="X32" s="12"/>
    </row>
    <row r="33" spans="15:15" x14ac:dyDescent="0.25">
      <c r="O33" s="5"/>
    </row>
    <row r="34" spans="15:15" x14ac:dyDescent="0.25">
      <c r="O34" s="5"/>
    </row>
  </sheetData>
  <autoFilter ref="A1:N89" xr:uid="{C2B2D211-5A57-4E39-A4CF-C04069EEF97F}"/>
  <conditionalFormatting sqref="H8:H9 H6">
    <cfRule type="dataBar" priority="24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{2EAAD0C1-BD7B-45EB-AE86-0986912FF4FD}</x14:id>
        </ext>
      </extLst>
    </cfRule>
  </conditionalFormatting>
  <conditionalFormatting sqref="B5">
    <cfRule type="expression" dxfId="372" priority="199">
      <formula>#REF!=100%</formula>
    </cfRule>
  </conditionalFormatting>
  <conditionalFormatting sqref="B5">
    <cfRule type="expression" dxfId="371" priority="200">
      <formula>#REF!=100%</formula>
    </cfRule>
  </conditionalFormatting>
  <conditionalFormatting sqref="B11">
    <cfRule type="expression" dxfId="370" priority="155">
      <formula>#REF!=100%</formula>
    </cfRule>
  </conditionalFormatting>
  <conditionalFormatting sqref="H20">
    <cfRule type="dataBar" priority="14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{921C92D6-CBC1-46AF-8661-280BBA4A5184}</x14:id>
        </ext>
      </extLst>
    </cfRule>
  </conditionalFormatting>
  <conditionalFormatting sqref="H21">
    <cfRule type="dataBar" priority="12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{BA3004A4-B447-464B-9287-341D797189C1}</x14:id>
        </ext>
      </extLst>
    </cfRule>
  </conditionalFormatting>
  <conditionalFormatting sqref="H23">
    <cfRule type="dataBar" priority="12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{124B9749-4187-45EA-96C8-9F14DD4B679F}</x14:id>
        </ext>
      </extLst>
    </cfRule>
  </conditionalFormatting>
  <conditionalFormatting sqref="B19">
    <cfRule type="expression" dxfId="369" priority="114">
      <formula>#REF!=100%</formula>
    </cfRule>
  </conditionalFormatting>
  <conditionalFormatting sqref="H26">
    <cfRule type="dataBar" priority="10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{79B1BACF-6C8E-41A4-9618-2C32E66020E5}</x14:id>
        </ext>
      </extLst>
    </cfRule>
  </conditionalFormatting>
  <conditionalFormatting sqref="H28:H29 H26">
    <cfRule type="dataBar" priority="10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{3BD4B2B6-0C85-4109-BCFA-C03866171D45}</x14:id>
        </ext>
      </extLst>
    </cfRule>
  </conditionalFormatting>
  <conditionalFormatting sqref="B25">
    <cfRule type="expression" dxfId="368" priority="76">
      <formula>#REF!=100%</formula>
    </cfRule>
  </conditionalFormatting>
  <conditionalFormatting sqref="B6:E9 H9 K7 K9 H6:K6 H8:K8">
    <cfRule type="expression" dxfId="367" priority="245">
      <formula>#REF!=100%</formula>
    </cfRule>
  </conditionalFormatting>
  <conditionalFormatting sqref="J6 J8">
    <cfRule type="expression" dxfId="366" priority="246">
      <formula>#REF!=100%</formula>
    </cfRule>
  </conditionalFormatting>
  <conditionalFormatting sqref="D6:E6">
    <cfRule type="expression" dxfId="365" priority="237">
      <formula>#REF!=100%</formula>
    </cfRule>
  </conditionalFormatting>
  <conditionalFormatting sqref="D6:E6">
    <cfRule type="expression" dxfId="364" priority="236">
      <formula>#REF!=100%</formula>
    </cfRule>
  </conditionalFormatting>
  <conditionalFormatting sqref="H6">
    <cfRule type="expression" dxfId="363" priority="238">
      <formula>#REF!=100%</formula>
    </cfRule>
  </conditionalFormatting>
  <conditionalFormatting sqref="C6">
    <cfRule type="expression" dxfId="362" priority="233">
      <formula>#REF!=100%</formula>
    </cfRule>
  </conditionalFormatting>
  <conditionalFormatting sqref="B6">
    <cfRule type="expression" dxfId="361" priority="234">
      <formula>#REF!=100%</formula>
    </cfRule>
  </conditionalFormatting>
  <conditionalFormatting sqref="C6">
    <cfRule type="expression" dxfId="360" priority="232">
      <formula>#REF!=100%</formula>
    </cfRule>
  </conditionalFormatting>
  <conditionalFormatting sqref="J6">
    <cfRule type="expression" dxfId="359" priority="243">
      <formula>#REF!=100%</formula>
    </cfRule>
  </conditionalFormatting>
  <conditionalFormatting sqref="H6">
    <cfRule type="expression" dxfId="358" priority="242">
      <formula>#REF!=100%</formula>
    </cfRule>
  </conditionalFormatting>
  <conditionalFormatting sqref="H6">
    <cfRule type="expression" dxfId="357" priority="240">
      <formula>#REF!=100%</formula>
    </cfRule>
  </conditionalFormatting>
  <conditionalFormatting sqref="H6">
    <cfRule type="dataBar" priority="239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{09FDB839-E91F-4BD7-B4C8-3C487C3E4374}</x14:id>
        </ext>
      </extLst>
    </cfRule>
  </conditionalFormatting>
  <conditionalFormatting sqref="H6">
    <cfRule type="dataBar" priority="24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{7D3F9F9F-89F3-4C9C-AA32-9B0BA65873B4}</x14:id>
        </ext>
      </extLst>
    </cfRule>
  </conditionalFormatting>
  <conditionalFormatting sqref="B6">
    <cfRule type="expression" dxfId="356" priority="235">
      <formula>#REF!=100%</formula>
    </cfRule>
  </conditionalFormatting>
  <conditionalFormatting sqref="J5">
    <cfRule type="expression" dxfId="355" priority="227">
      <formula>#REF!=100%</formula>
    </cfRule>
  </conditionalFormatting>
  <conditionalFormatting sqref="H5">
    <cfRule type="expression" dxfId="354" priority="224">
      <formula>#REF!=100%</formula>
    </cfRule>
  </conditionalFormatting>
  <conditionalFormatting sqref="C5">
    <cfRule type="expression" dxfId="353" priority="229">
      <formula>#REF!=100%</formula>
    </cfRule>
  </conditionalFormatting>
  <conditionalFormatting sqref="H5">
    <cfRule type="expression" dxfId="352" priority="226">
      <formula>#REF!=100%</formula>
    </cfRule>
  </conditionalFormatting>
  <conditionalFormatting sqref="I5">
    <cfRule type="expression" dxfId="351" priority="223">
      <formula>#REF!=100%</formula>
    </cfRule>
  </conditionalFormatting>
  <conditionalFormatting sqref="E5">
    <cfRule type="expression" dxfId="350" priority="230">
      <formula>#REF!=100%</formula>
    </cfRule>
  </conditionalFormatting>
  <conditionalFormatting sqref="D5:E5">
    <cfRule type="expression" dxfId="349" priority="231">
      <formula>#REF!=100%</formula>
    </cfRule>
  </conditionalFormatting>
  <conditionalFormatting sqref="J5">
    <cfRule type="expression" dxfId="348" priority="228">
      <formula>#REF!=100%</formula>
    </cfRule>
  </conditionalFormatting>
  <conditionalFormatting sqref="H5">
    <cfRule type="dataBar" priority="22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{5E83070D-283E-45F9-A339-D0D80260D4A3}</x14:id>
        </ext>
      </extLst>
    </cfRule>
  </conditionalFormatting>
  <conditionalFormatting sqref="K5">
    <cfRule type="expression" dxfId="347" priority="222">
      <formula>#REF!=100%</formula>
    </cfRule>
  </conditionalFormatting>
  <conditionalFormatting sqref="K9">
    <cfRule type="expression" dxfId="346" priority="221">
      <formula>#REF!=100%</formula>
    </cfRule>
  </conditionalFormatting>
  <conditionalFormatting sqref="B9">
    <cfRule type="expression" dxfId="345" priority="220">
      <formula>#REF!=100%</formula>
    </cfRule>
  </conditionalFormatting>
  <conditionalFormatting sqref="H9">
    <cfRule type="dataBar" priority="219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{A7163A73-8ADF-4244-BCD8-45B17008815B}</x14:id>
        </ext>
      </extLst>
    </cfRule>
  </conditionalFormatting>
  <conditionalFormatting sqref="K9">
    <cfRule type="expression" dxfId="344" priority="218">
      <formula>#REF!=100%</formula>
    </cfRule>
  </conditionalFormatting>
  <conditionalFormatting sqref="B9">
    <cfRule type="expression" dxfId="343" priority="217">
      <formula>#REF!=100%</formula>
    </cfRule>
  </conditionalFormatting>
  <conditionalFormatting sqref="H9">
    <cfRule type="dataBar" priority="21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{F3FCEAED-0C1B-412C-AFB1-ACC12345CD19}</x14:id>
        </ext>
      </extLst>
    </cfRule>
  </conditionalFormatting>
  <conditionalFormatting sqref="J16">
    <cfRule type="expression" dxfId="342" priority="214">
      <formula>#REF!=100%</formula>
    </cfRule>
  </conditionalFormatting>
  <conditionalFormatting sqref="J3">
    <cfRule type="expression" dxfId="341" priority="215">
      <formula>#REF!=100%</formula>
    </cfRule>
  </conditionalFormatting>
  <conditionalFormatting sqref="D1:E1">
    <cfRule type="expression" dxfId="340" priority="213">
      <formula>#REF!=100%</formula>
    </cfRule>
  </conditionalFormatting>
  <conditionalFormatting sqref="D1:E1">
    <cfRule type="expression" dxfId="339" priority="212">
      <formula>#REF!=100%</formula>
    </cfRule>
  </conditionalFormatting>
  <conditionalFormatting sqref="D1:E1">
    <cfRule type="expression" dxfId="338" priority="211">
      <formula>#REF!=100%</formula>
    </cfRule>
  </conditionalFormatting>
  <conditionalFormatting sqref="D1:E1">
    <cfRule type="expression" dxfId="337" priority="210">
      <formula>#REF!=100%</formula>
    </cfRule>
  </conditionalFormatting>
  <conditionalFormatting sqref="H7">
    <cfRule type="expression" dxfId="336" priority="209">
      <formula>#REF!=100%</formula>
    </cfRule>
  </conditionalFormatting>
  <conditionalFormatting sqref="H7">
    <cfRule type="expression" dxfId="335" priority="207">
      <formula>#REF!=100%</formula>
    </cfRule>
  </conditionalFormatting>
  <conditionalFormatting sqref="H7">
    <cfRule type="dataBar" priority="208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{D796310D-8219-4CED-961C-F9DFD0AB3B22}</x14:id>
        </ext>
      </extLst>
    </cfRule>
  </conditionalFormatting>
  <conditionalFormatting sqref="J17">
    <cfRule type="expression" dxfId="334" priority="206">
      <formula>#REF!=100%</formula>
    </cfRule>
  </conditionalFormatting>
  <conditionalFormatting sqref="J4">
    <cfRule type="expression" dxfId="333" priority="205">
      <formula>#REF!=100%</formula>
    </cfRule>
  </conditionalFormatting>
  <conditionalFormatting sqref="J10">
    <cfRule type="expression" dxfId="332" priority="204">
      <formula>#REF!=100%</formula>
    </cfRule>
  </conditionalFormatting>
  <conditionalFormatting sqref="I7">
    <cfRule type="expression" dxfId="331" priority="203">
      <formula>#REF!=100%</formula>
    </cfRule>
  </conditionalFormatting>
  <conditionalFormatting sqref="I9">
    <cfRule type="expression" dxfId="330" priority="202">
      <formula>#REF!=100%</formula>
    </cfRule>
  </conditionalFormatting>
  <conditionalFormatting sqref="B5">
    <cfRule type="expression" dxfId="329" priority="201">
      <formula>#REF!=100%</formula>
    </cfRule>
  </conditionalFormatting>
  <conditionalFormatting sqref="G6:G9">
    <cfRule type="expression" dxfId="328" priority="198">
      <formula>#REF!=100%</formula>
    </cfRule>
  </conditionalFormatting>
  <conditionalFormatting sqref="G6">
    <cfRule type="expression" dxfId="327" priority="197">
      <formula>#REF!=100%</formula>
    </cfRule>
  </conditionalFormatting>
  <conditionalFormatting sqref="G6">
    <cfRule type="expression" dxfId="326" priority="196">
      <formula>#REF!=100%</formula>
    </cfRule>
  </conditionalFormatting>
  <conditionalFormatting sqref="G5">
    <cfRule type="expression" dxfId="325" priority="194">
      <formula>#REF!=100%</formula>
    </cfRule>
  </conditionalFormatting>
  <conditionalFormatting sqref="G5">
    <cfRule type="expression" dxfId="324" priority="195">
      <formula>#REF!=100%</formula>
    </cfRule>
  </conditionalFormatting>
  <conditionalFormatting sqref="J7">
    <cfRule type="expression" dxfId="323" priority="192">
      <formula>#REF!=100%</formula>
    </cfRule>
  </conditionalFormatting>
  <conditionalFormatting sqref="J7">
    <cfRule type="expression" dxfId="322" priority="193">
      <formula>#REF!=100%</formula>
    </cfRule>
  </conditionalFormatting>
  <conditionalFormatting sqref="J9">
    <cfRule type="expression" dxfId="321" priority="190">
      <formula>#REF!=100%</formula>
    </cfRule>
  </conditionalFormatting>
  <conditionalFormatting sqref="J9">
    <cfRule type="expression" dxfId="320" priority="191">
      <formula>#REF!=100%</formula>
    </cfRule>
  </conditionalFormatting>
  <conditionalFormatting sqref="B12:C15 H15 K13 K15 H12:K12 H14:K14">
    <cfRule type="expression" dxfId="319" priority="188">
      <formula>#REF!=100%</formula>
    </cfRule>
  </conditionalFormatting>
  <conditionalFormatting sqref="J12 J14">
    <cfRule type="expression" dxfId="318" priority="189">
      <formula>#REF!=100%</formula>
    </cfRule>
  </conditionalFormatting>
  <conditionalFormatting sqref="H14:H15 H12">
    <cfRule type="dataBar" priority="18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{410507B4-4D25-47D7-9D20-364AAED314C3}</x14:id>
        </ext>
      </extLst>
    </cfRule>
  </conditionalFormatting>
  <conditionalFormatting sqref="H12">
    <cfRule type="expression" dxfId="317" priority="181">
      <formula>#REF!=100%</formula>
    </cfRule>
  </conditionalFormatting>
  <conditionalFormatting sqref="C12">
    <cfRule type="expression" dxfId="316" priority="178">
      <formula>#REF!=100%</formula>
    </cfRule>
  </conditionalFormatting>
  <conditionalFormatting sqref="B12">
    <cfRule type="expression" dxfId="315" priority="179">
      <formula>#REF!=100%</formula>
    </cfRule>
  </conditionalFormatting>
  <conditionalFormatting sqref="C12">
    <cfRule type="expression" dxfId="314" priority="177">
      <formula>#REF!=100%</formula>
    </cfRule>
  </conditionalFormatting>
  <conditionalFormatting sqref="J12">
    <cfRule type="expression" dxfId="313" priority="186">
      <formula>#REF!=100%</formula>
    </cfRule>
  </conditionalFormatting>
  <conditionalFormatting sqref="H12">
    <cfRule type="expression" dxfId="312" priority="185">
      <formula>#REF!=100%</formula>
    </cfRule>
  </conditionalFormatting>
  <conditionalFormatting sqref="H12">
    <cfRule type="expression" dxfId="311" priority="183">
      <formula>#REF!=100%</formula>
    </cfRule>
  </conditionalFormatting>
  <conditionalFormatting sqref="H12">
    <cfRule type="dataBar" priority="18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{1BA529CE-8412-4F0E-945C-7DFE98512761}</x14:id>
        </ext>
      </extLst>
    </cfRule>
  </conditionalFormatting>
  <conditionalFormatting sqref="H12">
    <cfRule type="dataBar" priority="184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{13903905-7A49-4B06-A87D-23BF1E1FE27C}</x14:id>
        </ext>
      </extLst>
    </cfRule>
  </conditionalFormatting>
  <conditionalFormatting sqref="B12">
    <cfRule type="expression" dxfId="310" priority="180">
      <formula>#REF!=100%</formula>
    </cfRule>
  </conditionalFormatting>
  <conditionalFormatting sqref="H11">
    <cfRule type="expression" dxfId="309" priority="173">
      <formula>#REF!=100%</formula>
    </cfRule>
  </conditionalFormatting>
  <conditionalFormatting sqref="J11">
    <cfRule type="expression" dxfId="308" priority="174">
      <formula>#REF!=100%</formula>
    </cfRule>
  </conditionalFormatting>
  <conditionalFormatting sqref="H11">
    <cfRule type="expression" dxfId="307" priority="171">
      <formula>#REF!=100%</formula>
    </cfRule>
  </conditionalFormatting>
  <conditionalFormatting sqref="C11">
    <cfRule type="expression" dxfId="306" priority="176">
      <formula>#REF!=100%</formula>
    </cfRule>
  </conditionalFormatting>
  <conditionalFormatting sqref="I11">
    <cfRule type="expression" dxfId="305" priority="170">
      <formula>#REF!=100%</formula>
    </cfRule>
  </conditionalFormatting>
  <conditionalFormatting sqref="J11">
    <cfRule type="expression" dxfId="304" priority="175">
      <formula>#REF!=100%</formula>
    </cfRule>
  </conditionalFormatting>
  <conditionalFormatting sqref="H11">
    <cfRule type="dataBar" priority="17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{25BDD1DA-0779-4E5D-A16F-CE8A106AEDB0}</x14:id>
        </ext>
      </extLst>
    </cfRule>
  </conditionalFormatting>
  <conditionalFormatting sqref="K11">
    <cfRule type="expression" dxfId="303" priority="169">
      <formula>#REF!=100%</formula>
    </cfRule>
  </conditionalFormatting>
  <conditionalFormatting sqref="B15">
    <cfRule type="expression" dxfId="302" priority="167">
      <formula>#REF!=100%</formula>
    </cfRule>
  </conditionalFormatting>
  <conditionalFormatting sqref="K15">
    <cfRule type="expression" dxfId="301" priority="168">
      <formula>#REF!=100%</formula>
    </cfRule>
  </conditionalFormatting>
  <conditionalFormatting sqref="H15">
    <cfRule type="dataBar" priority="16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{588FDB6C-0259-45DB-A54F-CE935DE94268}</x14:id>
        </ext>
      </extLst>
    </cfRule>
  </conditionalFormatting>
  <conditionalFormatting sqref="K15">
    <cfRule type="expression" dxfId="300" priority="165">
      <formula>#REF!=100%</formula>
    </cfRule>
  </conditionalFormatting>
  <conditionalFormatting sqref="B15">
    <cfRule type="expression" dxfId="299" priority="164">
      <formula>#REF!=100%</formula>
    </cfRule>
  </conditionalFormatting>
  <conditionalFormatting sqref="H15">
    <cfRule type="dataBar" priority="16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{4AD7B903-86C7-4FF3-A9F4-D1FEFD00A9CF}</x14:id>
        </ext>
      </extLst>
    </cfRule>
  </conditionalFormatting>
  <conditionalFormatting sqref="H13">
    <cfRule type="expression" dxfId="298" priority="162">
      <formula>#REF!=100%</formula>
    </cfRule>
  </conditionalFormatting>
  <conditionalFormatting sqref="H13">
    <cfRule type="expression" dxfId="297" priority="160">
      <formula>#REF!=100%</formula>
    </cfRule>
  </conditionalFormatting>
  <conditionalFormatting sqref="H13">
    <cfRule type="dataBar" priority="16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{E2C9B1C3-F22B-4149-A23A-BCAB1B4EB14F}</x14:id>
        </ext>
      </extLst>
    </cfRule>
  </conditionalFormatting>
  <conditionalFormatting sqref="I13">
    <cfRule type="expression" dxfId="296" priority="159">
      <formula>#REF!=100%</formula>
    </cfRule>
  </conditionalFormatting>
  <conditionalFormatting sqref="I15">
    <cfRule type="expression" dxfId="295" priority="158">
      <formula>#REF!=100%</formula>
    </cfRule>
  </conditionalFormatting>
  <conditionalFormatting sqref="B11">
    <cfRule type="expression" dxfId="294" priority="157">
      <formula>#REF!=100%</formula>
    </cfRule>
  </conditionalFormatting>
  <conditionalFormatting sqref="B11">
    <cfRule type="expression" dxfId="293" priority="156">
      <formula>#REF!=100%</formula>
    </cfRule>
  </conditionalFormatting>
  <conditionalFormatting sqref="J13">
    <cfRule type="expression" dxfId="292" priority="153">
      <formula>#REF!=100%</formula>
    </cfRule>
  </conditionalFormatting>
  <conditionalFormatting sqref="J13">
    <cfRule type="expression" dxfId="291" priority="154">
      <formula>#REF!=100%</formula>
    </cfRule>
  </conditionalFormatting>
  <conditionalFormatting sqref="J15">
    <cfRule type="expression" dxfId="290" priority="151">
      <formula>#REF!=100%</formula>
    </cfRule>
  </conditionalFormatting>
  <conditionalFormatting sqref="J15">
    <cfRule type="expression" dxfId="289" priority="152">
      <formula>#REF!=100%</formula>
    </cfRule>
  </conditionalFormatting>
  <conditionalFormatting sqref="B20:C23 H23 K21 K23 H20:K20 H22:K22">
    <cfRule type="expression" dxfId="288" priority="149">
      <formula>#REF!=100%</formula>
    </cfRule>
  </conditionalFormatting>
  <conditionalFormatting sqref="J20 J22">
    <cfRule type="expression" dxfId="287" priority="150">
      <formula>#REF!=100%</formula>
    </cfRule>
  </conditionalFormatting>
  <conditionalFormatting sqref="H22:H23 H20">
    <cfRule type="dataBar" priority="148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{4725BBC8-0F91-45AA-B265-F42ED1362C52}</x14:id>
        </ext>
      </extLst>
    </cfRule>
  </conditionalFormatting>
  <conditionalFormatting sqref="H20">
    <cfRule type="expression" dxfId="286" priority="142">
      <formula>#REF!=100%</formula>
    </cfRule>
  </conditionalFormatting>
  <conditionalFormatting sqref="C20">
    <cfRule type="expression" dxfId="285" priority="139">
      <formula>#REF!=100%</formula>
    </cfRule>
  </conditionalFormatting>
  <conditionalFormatting sqref="B20">
    <cfRule type="expression" dxfId="284" priority="140">
      <formula>#REF!=100%</formula>
    </cfRule>
  </conditionalFormatting>
  <conditionalFormatting sqref="C20">
    <cfRule type="expression" dxfId="283" priority="138">
      <formula>#REF!=100%</formula>
    </cfRule>
  </conditionalFormatting>
  <conditionalFormatting sqref="J20">
    <cfRule type="expression" dxfId="282" priority="147">
      <formula>#REF!=100%</formula>
    </cfRule>
  </conditionalFormatting>
  <conditionalFormatting sqref="H20">
    <cfRule type="expression" dxfId="281" priority="146">
      <formula>#REF!=100%</formula>
    </cfRule>
  </conditionalFormatting>
  <conditionalFormatting sqref="H20">
    <cfRule type="expression" dxfId="280" priority="144">
      <formula>#REF!=100%</formula>
    </cfRule>
  </conditionalFormatting>
  <conditionalFormatting sqref="H20">
    <cfRule type="dataBar" priority="14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{7A168CE8-9015-4492-B5C6-F396CDCB28A0}</x14:id>
        </ext>
      </extLst>
    </cfRule>
  </conditionalFormatting>
  <conditionalFormatting sqref="B20">
    <cfRule type="expression" dxfId="279" priority="141">
      <formula>#REF!=100%</formula>
    </cfRule>
  </conditionalFormatting>
  <conditionalFormatting sqref="H19">
    <cfRule type="expression" dxfId="278" priority="134">
      <formula>#REF!=100%</formula>
    </cfRule>
  </conditionalFormatting>
  <conditionalFormatting sqref="J19">
    <cfRule type="expression" dxfId="277" priority="135">
      <formula>#REF!=100%</formula>
    </cfRule>
  </conditionalFormatting>
  <conditionalFormatting sqref="H19">
    <cfRule type="expression" dxfId="276" priority="132">
      <formula>#REF!=100%</formula>
    </cfRule>
  </conditionalFormatting>
  <conditionalFormatting sqref="C19">
    <cfRule type="expression" dxfId="275" priority="137">
      <formula>#REF!=100%</formula>
    </cfRule>
  </conditionalFormatting>
  <conditionalFormatting sqref="I19">
    <cfRule type="expression" dxfId="274" priority="131">
      <formula>#REF!=100%</formula>
    </cfRule>
  </conditionalFormatting>
  <conditionalFormatting sqref="J19">
    <cfRule type="expression" dxfId="273" priority="136">
      <formula>#REF!=100%</formula>
    </cfRule>
  </conditionalFormatting>
  <conditionalFormatting sqref="H19">
    <cfRule type="dataBar" priority="13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{BE974701-5A54-4A3A-8822-AC507439945A}</x14:id>
        </ext>
      </extLst>
    </cfRule>
  </conditionalFormatting>
  <conditionalFormatting sqref="K19">
    <cfRule type="expression" dxfId="272" priority="130">
      <formula>#REF!=100%</formula>
    </cfRule>
  </conditionalFormatting>
  <conditionalFormatting sqref="B23">
    <cfRule type="expression" dxfId="271" priority="128">
      <formula>#REF!=100%</formula>
    </cfRule>
  </conditionalFormatting>
  <conditionalFormatting sqref="K23">
    <cfRule type="expression" dxfId="270" priority="129">
      <formula>#REF!=100%</formula>
    </cfRule>
  </conditionalFormatting>
  <conditionalFormatting sqref="H23">
    <cfRule type="dataBar" priority="12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{AE666B9C-3088-4EBB-A3E5-EFAB6476306B}</x14:id>
        </ext>
      </extLst>
    </cfRule>
  </conditionalFormatting>
  <conditionalFormatting sqref="K23">
    <cfRule type="expression" dxfId="269" priority="126">
      <formula>#REF!=100%</formula>
    </cfRule>
  </conditionalFormatting>
  <conditionalFormatting sqref="B23">
    <cfRule type="expression" dxfId="268" priority="125">
      <formula>#REF!=100%</formula>
    </cfRule>
  </conditionalFormatting>
  <conditionalFormatting sqref="H21">
    <cfRule type="expression" dxfId="267" priority="123">
      <formula>#REF!=100%</formula>
    </cfRule>
  </conditionalFormatting>
  <conditionalFormatting sqref="H21">
    <cfRule type="expression" dxfId="266" priority="121">
      <formula>#REF!=100%</formula>
    </cfRule>
  </conditionalFormatting>
  <conditionalFormatting sqref="J18">
    <cfRule type="expression" dxfId="265" priority="120">
      <formula>#REF!=100%</formula>
    </cfRule>
  </conditionalFormatting>
  <conditionalFormatting sqref="J24">
    <cfRule type="expression" dxfId="264" priority="119">
      <formula>#REF!=100%</formula>
    </cfRule>
  </conditionalFormatting>
  <conditionalFormatting sqref="I21">
    <cfRule type="expression" dxfId="263" priority="118">
      <formula>#REF!=100%</formula>
    </cfRule>
  </conditionalFormatting>
  <conditionalFormatting sqref="I23">
    <cfRule type="expression" dxfId="262" priority="117">
      <formula>#REF!=100%</formula>
    </cfRule>
  </conditionalFormatting>
  <conditionalFormatting sqref="B19">
    <cfRule type="expression" dxfId="261" priority="116">
      <formula>#REF!=100%</formula>
    </cfRule>
  </conditionalFormatting>
  <conditionalFormatting sqref="B19">
    <cfRule type="expression" dxfId="260" priority="115">
      <formula>#REF!=100%</formula>
    </cfRule>
  </conditionalFormatting>
  <conditionalFormatting sqref="J21">
    <cfRule type="expression" dxfId="259" priority="112">
      <formula>#REF!=100%</formula>
    </cfRule>
  </conditionalFormatting>
  <conditionalFormatting sqref="J21">
    <cfRule type="expression" dxfId="258" priority="113">
      <formula>#REF!=100%</formula>
    </cfRule>
  </conditionalFormatting>
  <conditionalFormatting sqref="J23">
    <cfRule type="expression" dxfId="257" priority="110">
      <formula>#REF!=100%</formula>
    </cfRule>
  </conditionalFormatting>
  <conditionalFormatting sqref="J23">
    <cfRule type="expression" dxfId="256" priority="111">
      <formula>#REF!=100%</formula>
    </cfRule>
  </conditionalFormatting>
  <conditionalFormatting sqref="B26:C29 H29 K27 K29 H26:K26 H28:K28">
    <cfRule type="expression" dxfId="255" priority="108">
      <formula>#REF!=100%</formula>
    </cfRule>
  </conditionalFormatting>
  <conditionalFormatting sqref="J26 J28">
    <cfRule type="expression" dxfId="254" priority="109">
      <formula>#REF!=100%</formula>
    </cfRule>
  </conditionalFormatting>
  <conditionalFormatting sqref="H26">
    <cfRule type="expression" dxfId="253" priority="101">
      <formula>#REF!=100%</formula>
    </cfRule>
  </conditionalFormatting>
  <conditionalFormatting sqref="C26">
    <cfRule type="expression" dxfId="252" priority="98">
      <formula>#REF!=100%</formula>
    </cfRule>
  </conditionalFormatting>
  <conditionalFormatting sqref="B26">
    <cfRule type="expression" dxfId="251" priority="99">
      <formula>#REF!=100%</formula>
    </cfRule>
  </conditionalFormatting>
  <conditionalFormatting sqref="C26">
    <cfRule type="expression" dxfId="250" priority="97">
      <formula>#REF!=100%</formula>
    </cfRule>
  </conditionalFormatting>
  <conditionalFormatting sqref="J26">
    <cfRule type="expression" dxfId="249" priority="106">
      <formula>#REF!=100%</formula>
    </cfRule>
  </conditionalFormatting>
  <conditionalFormatting sqref="H26">
    <cfRule type="expression" dxfId="248" priority="105">
      <formula>#REF!=100%</formula>
    </cfRule>
  </conditionalFormatting>
  <conditionalFormatting sqref="H26">
    <cfRule type="expression" dxfId="247" priority="103">
      <formula>#REF!=100%</formula>
    </cfRule>
  </conditionalFormatting>
  <conditionalFormatting sqref="H26">
    <cfRule type="dataBar" priority="10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{3283D6B6-7409-4398-B0CE-51D0D674D39E}</x14:id>
        </ext>
      </extLst>
    </cfRule>
  </conditionalFormatting>
  <conditionalFormatting sqref="B26">
    <cfRule type="expression" dxfId="246" priority="100">
      <formula>#REF!=100%</formula>
    </cfRule>
  </conditionalFormatting>
  <conditionalFormatting sqref="H25">
    <cfRule type="expression" dxfId="245" priority="93">
      <formula>#REF!=100%</formula>
    </cfRule>
  </conditionalFormatting>
  <conditionalFormatting sqref="J25">
    <cfRule type="expression" dxfId="244" priority="94">
      <formula>#REF!=100%</formula>
    </cfRule>
  </conditionalFormatting>
  <conditionalFormatting sqref="H25">
    <cfRule type="expression" dxfId="243" priority="91">
      <formula>#REF!=100%</formula>
    </cfRule>
  </conditionalFormatting>
  <conditionalFormatting sqref="C25">
    <cfRule type="expression" dxfId="242" priority="96">
      <formula>#REF!=100%</formula>
    </cfRule>
  </conditionalFormatting>
  <conditionalFormatting sqref="I25">
    <cfRule type="expression" dxfId="241" priority="90">
      <formula>#REF!=100%</formula>
    </cfRule>
  </conditionalFormatting>
  <conditionalFormatting sqref="J25">
    <cfRule type="expression" dxfId="240" priority="95">
      <formula>#REF!=100%</formula>
    </cfRule>
  </conditionalFormatting>
  <conditionalFormatting sqref="H25">
    <cfRule type="dataBar" priority="9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{FB34AB78-10E5-4E5B-AB26-95AC1E610810}</x14:id>
        </ext>
      </extLst>
    </cfRule>
  </conditionalFormatting>
  <conditionalFormatting sqref="K25">
    <cfRule type="expression" dxfId="239" priority="89">
      <formula>#REF!=100%</formula>
    </cfRule>
  </conditionalFormatting>
  <conditionalFormatting sqref="B29">
    <cfRule type="expression" dxfId="238" priority="87">
      <formula>#REF!=100%</formula>
    </cfRule>
  </conditionalFormatting>
  <conditionalFormatting sqref="K29">
    <cfRule type="expression" dxfId="237" priority="88">
      <formula>#REF!=100%</formula>
    </cfRule>
  </conditionalFormatting>
  <conditionalFormatting sqref="H29">
    <cfRule type="dataBar" priority="86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{EE1E056D-EF46-4CBF-A564-57CD6B8E1AB5}</x14:id>
        </ext>
      </extLst>
    </cfRule>
  </conditionalFormatting>
  <conditionalFormatting sqref="K29">
    <cfRule type="expression" dxfId="236" priority="85">
      <formula>#REF!=100%</formula>
    </cfRule>
  </conditionalFormatting>
  <conditionalFormatting sqref="B29">
    <cfRule type="expression" dxfId="235" priority="84">
      <formula>#REF!=100%</formula>
    </cfRule>
  </conditionalFormatting>
  <conditionalFormatting sqref="H29">
    <cfRule type="dataBar" priority="8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{E5EF5028-E6BF-438F-9769-FE37D27FCBF6}</x14:id>
        </ext>
      </extLst>
    </cfRule>
  </conditionalFormatting>
  <conditionalFormatting sqref="H27">
    <cfRule type="expression" dxfId="234" priority="82">
      <formula>#REF!=100%</formula>
    </cfRule>
  </conditionalFormatting>
  <conditionalFormatting sqref="H27">
    <cfRule type="expression" dxfId="233" priority="80">
      <formula>#REF!=100%</formula>
    </cfRule>
  </conditionalFormatting>
  <conditionalFormatting sqref="H27">
    <cfRule type="dataBar" priority="8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{F3C05039-9C19-487F-87FF-E39C7E1A934B}</x14:id>
        </ext>
      </extLst>
    </cfRule>
  </conditionalFormatting>
  <conditionalFormatting sqref="I27">
    <cfRule type="expression" dxfId="232" priority="79">
      <formula>#REF!=100%</formula>
    </cfRule>
  </conditionalFormatting>
  <conditionalFormatting sqref="I29">
    <cfRule type="expression" dxfId="231" priority="78">
      <formula>#REF!=100%</formula>
    </cfRule>
  </conditionalFormatting>
  <conditionalFormatting sqref="B25">
    <cfRule type="expression" dxfId="230" priority="77">
      <formula>#REF!=100%</formula>
    </cfRule>
  </conditionalFormatting>
  <conditionalFormatting sqref="B25">
    <cfRule type="expression" dxfId="229" priority="75">
      <formula>#REF!=100%</formula>
    </cfRule>
  </conditionalFormatting>
  <conditionalFormatting sqref="J27">
    <cfRule type="expression" dxfId="228" priority="73">
      <formula>#REF!=100%</formula>
    </cfRule>
  </conditionalFormatting>
  <conditionalFormatting sqref="J27">
    <cfRule type="expression" dxfId="227" priority="74">
      <formula>#REF!=100%</formula>
    </cfRule>
  </conditionalFormatting>
  <conditionalFormatting sqref="J29">
    <cfRule type="expression" dxfId="226" priority="71">
      <formula>#REF!=100%</formula>
    </cfRule>
  </conditionalFormatting>
  <conditionalFormatting sqref="J29">
    <cfRule type="expression" dxfId="225" priority="72">
      <formula>#REF!=100%</formula>
    </cfRule>
  </conditionalFormatting>
  <conditionalFormatting sqref="J30">
    <cfRule type="expression" dxfId="224" priority="70">
      <formula>#REF!=100%</formula>
    </cfRule>
  </conditionalFormatting>
  <conditionalFormatting sqref="F6:F9">
    <cfRule type="expression" dxfId="223" priority="69">
      <formula>#REF!=100%</formula>
    </cfRule>
  </conditionalFormatting>
  <conditionalFormatting sqref="F6">
    <cfRule type="expression" dxfId="222" priority="68">
      <formula>#REF!=100%</formula>
    </cfRule>
  </conditionalFormatting>
  <conditionalFormatting sqref="F6">
    <cfRule type="expression" dxfId="221" priority="67">
      <formula>#REF!=100%</formula>
    </cfRule>
  </conditionalFormatting>
  <conditionalFormatting sqref="F5">
    <cfRule type="expression" dxfId="220" priority="66">
      <formula>#REF!=100%</formula>
    </cfRule>
  </conditionalFormatting>
  <conditionalFormatting sqref="D12:E15">
    <cfRule type="expression" dxfId="219" priority="65">
      <formula>#REF!=100%</formula>
    </cfRule>
  </conditionalFormatting>
  <conditionalFormatting sqref="D12:E12">
    <cfRule type="expression" dxfId="218" priority="64">
      <formula>#REF!=100%</formula>
    </cfRule>
  </conditionalFormatting>
  <conditionalFormatting sqref="D12:E12">
    <cfRule type="expression" dxfId="217" priority="63">
      <formula>#REF!=100%</formula>
    </cfRule>
  </conditionalFormatting>
  <conditionalFormatting sqref="E11">
    <cfRule type="expression" dxfId="216" priority="61">
      <formula>#REF!=100%</formula>
    </cfRule>
  </conditionalFormatting>
  <conditionalFormatting sqref="D11:E11">
    <cfRule type="expression" dxfId="215" priority="62">
      <formula>#REF!=100%</formula>
    </cfRule>
  </conditionalFormatting>
  <conditionalFormatting sqref="G12:G15">
    <cfRule type="expression" dxfId="214" priority="60">
      <formula>#REF!=100%</formula>
    </cfRule>
  </conditionalFormatting>
  <conditionalFormatting sqref="G12">
    <cfRule type="expression" dxfId="213" priority="59">
      <formula>#REF!=100%</formula>
    </cfRule>
  </conditionalFormatting>
  <conditionalFormatting sqref="G12">
    <cfRule type="expression" dxfId="212" priority="58">
      <formula>#REF!=100%</formula>
    </cfRule>
  </conditionalFormatting>
  <conditionalFormatting sqref="G11">
    <cfRule type="expression" dxfId="211" priority="56">
      <formula>#REF!=100%</formula>
    </cfRule>
  </conditionalFormatting>
  <conditionalFormatting sqref="G11">
    <cfRule type="expression" dxfId="210" priority="57">
      <formula>#REF!=100%</formula>
    </cfRule>
  </conditionalFormatting>
  <conditionalFormatting sqref="F12:F15">
    <cfRule type="expression" dxfId="209" priority="55">
      <formula>#REF!=100%</formula>
    </cfRule>
  </conditionalFormatting>
  <conditionalFormatting sqref="F12">
    <cfRule type="expression" dxfId="208" priority="54">
      <formula>#REF!=100%</formula>
    </cfRule>
  </conditionalFormatting>
  <conditionalFormatting sqref="F12">
    <cfRule type="expression" dxfId="207" priority="53">
      <formula>#REF!=100%</formula>
    </cfRule>
  </conditionalFormatting>
  <conditionalFormatting sqref="F11">
    <cfRule type="expression" dxfId="206" priority="52">
      <formula>#REF!=100%</formula>
    </cfRule>
  </conditionalFormatting>
  <conditionalFormatting sqref="D20:E23">
    <cfRule type="expression" dxfId="205" priority="51">
      <formula>#REF!=100%</formula>
    </cfRule>
  </conditionalFormatting>
  <conditionalFormatting sqref="D20:E20">
    <cfRule type="expression" dxfId="204" priority="50">
      <formula>#REF!=100%</formula>
    </cfRule>
  </conditionalFormatting>
  <conditionalFormatting sqref="D20:E20">
    <cfRule type="expression" dxfId="203" priority="49">
      <formula>#REF!=100%</formula>
    </cfRule>
  </conditionalFormatting>
  <conditionalFormatting sqref="E19">
    <cfRule type="expression" dxfId="202" priority="47">
      <formula>#REF!=100%</formula>
    </cfRule>
  </conditionalFormatting>
  <conditionalFormatting sqref="D19:E19">
    <cfRule type="expression" dxfId="201" priority="48">
      <formula>#REF!=100%</formula>
    </cfRule>
  </conditionalFormatting>
  <conditionalFormatting sqref="G20:G23">
    <cfRule type="expression" dxfId="200" priority="46">
      <formula>#REF!=100%</formula>
    </cfRule>
  </conditionalFormatting>
  <conditionalFormatting sqref="G20">
    <cfRule type="expression" dxfId="199" priority="45">
      <formula>#REF!=100%</formula>
    </cfRule>
  </conditionalFormatting>
  <conditionalFormatting sqref="G20">
    <cfRule type="expression" dxfId="198" priority="44">
      <formula>#REF!=100%</formula>
    </cfRule>
  </conditionalFormatting>
  <conditionalFormatting sqref="G19">
    <cfRule type="expression" dxfId="197" priority="42">
      <formula>#REF!=100%</formula>
    </cfRule>
  </conditionalFormatting>
  <conditionalFormatting sqref="G19">
    <cfRule type="expression" dxfId="196" priority="43">
      <formula>#REF!=100%</formula>
    </cfRule>
  </conditionalFormatting>
  <conditionalFormatting sqref="F20:F23">
    <cfRule type="expression" dxfId="195" priority="41">
      <formula>#REF!=100%</formula>
    </cfRule>
  </conditionalFormatting>
  <conditionalFormatting sqref="F20">
    <cfRule type="expression" dxfId="194" priority="40">
      <formula>#REF!=100%</formula>
    </cfRule>
  </conditionalFormatting>
  <conditionalFormatting sqref="F20">
    <cfRule type="expression" dxfId="193" priority="39">
      <formula>#REF!=100%</formula>
    </cfRule>
  </conditionalFormatting>
  <conditionalFormatting sqref="F19">
    <cfRule type="expression" dxfId="192" priority="38">
      <formula>#REF!=100%</formula>
    </cfRule>
  </conditionalFormatting>
  <conditionalFormatting sqref="D26:E29">
    <cfRule type="expression" dxfId="191" priority="37">
      <formula>#REF!=100%</formula>
    </cfRule>
  </conditionalFormatting>
  <conditionalFormatting sqref="D26:E26">
    <cfRule type="expression" dxfId="190" priority="36">
      <formula>#REF!=100%</formula>
    </cfRule>
  </conditionalFormatting>
  <conditionalFormatting sqref="D26:E26">
    <cfRule type="expression" dxfId="189" priority="35">
      <formula>#REF!=100%</formula>
    </cfRule>
  </conditionalFormatting>
  <conditionalFormatting sqref="E25">
    <cfRule type="expression" dxfId="188" priority="33">
      <formula>#REF!=100%</formula>
    </cfRule>
  </conditionalFormatting>
  <conditionalFormatting sqref="D25:E25">
    <cfRule type="expression" dxfId="187" priority="34">
      <formula>#REF!=100%</formula>
    </cfRule>
  </conditionalFormatting>
  <conditionalFormatting sqref="G26:G29">
    <cfRule type="expression" dxfId="186" priority="32">
      <formula>#REF!=100%</formula>
    </cfRule>
  </conditionalFormatting>
  <conditionalFormatting sqref="G26">
    <cfRule type="expression" dxfId="185" priority="31">
      <formula>#REF!=100%</formula>
    </cfRule>
  </conditionalFormatting>
  <conditionalFormatting sqref="G26">
    <cfRule type="expression" dxfId="184" priority="30">
      <formula>#REF!=100%</formula>
    </cfRule>
  </conditionalFormatting>
  <conditionalFormatting sqref="G25">
    <cfRule type="expression" dxfId="183" priority="28">
      <formula>#REF!=100%</formula>
    </cfRule>
  </conditionalFormatting>
  <conditionalFormatting sqref="G25">
    <cfRule type="expression" dxfId="182" priority="29">
      <formula>#REF!=100%</formula>
    </cfRule>
  </conditionalFormatting>
  <conditionalFormatting sqref="F26:F29">
    <cfRule type="expression" dxfId="181" priority="27">
      <formula>#REF!=100%</formula>
    </cfRule>
  </conditionalFormatting>
  <conditionalFormatting sqref="F26">
    <cfRule type="expression" dxfId="180" priority="26">
      <formula>#REF!=100%</formula>
    </cfRule>
  </conditionalFormatting>
  <conditionalFormatting sqref="F26">
    <cfRule type="expression" dxfId="179" priority="25">
      <formula>#REF!=100%</formula>
    </cfRule>
  </conditionalFormatting>
  <conditionalFormatting sqref="F25">
    <cfRule type="expression" dxfId="178" priority="24">
      <formula>#REF!=100%</formula>
    </cfRule>
  </conditionalFormatting>
  <conditionalFormatting sqref="J31">
    <cfRule type="expression" dxfId="177" priority="23">
      <formula>#REF!=100%</formula>
    </cfRule>
  </conditionalFormatting>
  <conditionalFormatting sqref="H32">
    <cfRule type="dataBar" priority="17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{DBD7DE7A-60D0-4F0E-927A-6CBF10BCC437}</x14:id>
        </ext>
      </extLst>
    </cfRule>
  </conditionalFormatting>
  <conditionalFormatting sqref="H32">
    <cfRule type="dataBar" priority="20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{189E9884-837A-4970-94EC-BE71ECC854B6}</x14:id>
        </ext>
      </extLst>
    </cfRule>
  </conditionalFormatting>
  <conditionalFormatting sqref="B32:C32 H32:K32">
    <cfRule type="expression" dxfId="176" priority="21">
      <formula>#REF!=100%</formula>
    </cfRule>
  </conditionalFormatting>
  <conditionalFormatting sqref="J32">
    <cfRule type="expression" dxfId="175" priority="22">
      <formula>#REF!=100%</formula>
    </cfRule>
  </conditionalFormatting>
  <conditionalFormatting sqref="H32">
    <cfRule type="expression" dxfId="174" priority="14">
      <formula>#REF!=100%</formula>
    </cfRule>
  </conditionalFormatting>
  <conditionalFormatting sqref="C32">
    <cfRule type="expression" dxfId="173" priority="11">
      <formula>#REF!=100%</formula>
    </cfRule>
  </conditionalFormatting>
  <conditionalFormatting sqref="B32">
    <cfRule type="expression" dxfId="172" priority="12">
      <formula>#REF!=100%</formula>
    </cfRule>
  </conditionalFormatting>
  <conditionalFormatting sqref="C32">
    <cfRule type="expression" dxfId="171" priority="10">
      <formula>#REF!=100%</formula>
    </cfRule>
  </conditionalFormatting>
  <conditionalFormatting sqref="J32">
    <cfRule type="expression" dxfId="170" priority="19">
      <formula>#REF!=100%</formula>
    </cfRule>
  </conditionalFormatting>
  <conditionalFormatting sqref="H32">
    <cfRule type="expression" dxfId="169" priority="18">
      <formula>#REF!=100%</formula>
    </cfRule>
  </conditionalFormatting>
  <conditionalFormatting sqref="H32">
    <cfRule type="expression" dxfId="168" priority="16">
      <formula>#REF!=100%</formula>
    </cfRule>
  </conditionalFormatting>
  <conditionalFormatting sqref="H32">
    <cfRule type="dataBar" priority="15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{19579471-E2A4-4B0A-87D0-A79DF7435355}</x14:id>
        </ext>
      </extLst>
    </cfRule>
  </conditionalFormatting>
  <conditionalFormatting sqref="B32">
    <cfRule type="expression" dxfId="167" priority="13">
      <formula>#REF!=100%</formula>
    </cfRule>
  </conditionalFormatting>
  <conditionalFormatting sqref="D32:E32">
    <cfRule type="expression" dxfId="166" priority="9">
      <formula>#REF!=100%</formula>
    </cfRule>
  </conditionalFormatting>
  <conditionalFormatting sqref="D32:E32">
    <cfRule type="expression" dxfId="165" priority="8">
      <formula>#REF!=100%</formula>
    </cfRule>
  </conditionalFormatting>
  <conditionalFormatting sqref="D32:E32">
    <cfRule type="expression" dxfId="164" priority="7">
      <formula>#REF!=100%</formula>
    </cfRule>
  </conditionalFormatting>
  <conditionalFormatting sqref="G32">
    <cfRule type="expression" dxfId="163" priority="6">
      <formula>#REF!=100%</formula>
    </cfRule>
  </conditionalFormatting>
  <conditionalFormatting sqref="G32">
    <cfRule type="expression" dxfId="162" priority="5">
      <formula>#REF!=100%</formula>
    </cfRule>
  </conditionalFormatting>
  <conditionalFormatting sqref="G32">
    <cfRule type="expression" dxfId="161" priority="4">
      <formula>#REF!=100%</formula>
    </cfRule>
  </conditionalFormatting>
  <conditionalFormatting sqref="F32">
    <cfRule type="expression" dxfId="160" priority="3">
      <formula>#REF!=100%</formula>
    </cfRule>
  </conditionalFormatting>
  <conditionalFormatting sqref="F32">
    <cfRule type="expression" dxfId="159" priority="2">
      <formula>#REF!=100%</formula>
    </cfRule>
  </conditionalFormatting>
  <conditionalFormatting sqref="F32">
    <cfRule type="expression" dxfId="158" priority="1">
      <formula>#REF!=100%</formula>
    </cfRule>
  </conditionalFormatting>
  <dataValidations count="1">
    <dataValidation type="list" allowBlank="1" showInputMessage="1" showErrorMessage="1" sqref="M11:M15 M5:M9 M25:M29 M19:M23 M32" xr:uid="{7204DCC4-AF85-4057-8B28-6911F012CF81}">
      <formula1>"To Be Reviewed, Confirmed, Cancelled"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AAD0C1-BD7B-45EB-AE86-0986912FF4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H8:H9 H6</xm:sqref>
        </x14:conditionalFormatting>
        <x14:conditionalFormatting xmlns:xm="http://schemas.microsoft.com/office/excel/2006/main">
          <x14:cfRule type="dataBar" id="{921C92D6-CBC1-46AF-8661-280BBA4A51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BA3004A4-B447-464B-9287-341D797189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124B9749-4187-45EA-96C8-9F14DD4B67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79B1BACF-6C8E-41A4-9618-2C32E66020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3BD4B2B6-0C85-4109-BCFA-C03866171D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H28:H29 H26</xm:sqref>
        </x14:conditionalFormatting>
        <x14:conditionalFormatting xmlns:xm="http://schemas.microsoft.com/office/excel/2006/main">
          <x14:cfRule type="dataBar" id="{09FDB839-E91F-4BD7-B4C8-3C487C3E43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7D3F9F9F-89F3-4C9C-AA32-9B0BA65873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5E83070D-283E-45F9-A339-D0D80260D4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H5</xm:sqref>
        </x14:conditionalFormatting>
        <x14:conditionalFormatting xmlns:xm="http://schemas.microsoft.com/office/excel/2006/main">
          <x14:cfRule type="dataBar" id="{A7163A73-8ADF-4244-BCD8-45B1700881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F3FCEAED-0C1B-412C-AFB1-ACC12345CD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D796310D-8219-4CED-961C-F9DFD0AB3B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410507B4-4D25-47D7-9D20-364AAED314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H14:H15 H12</xm:sqref>
        </x14:conditionalFormatting>
        <x14:conditionalFormatting xmlns:xm="http://schemas.microsoft.com/office/excel/2006/main">
          <x14:cfRule type="dataBar" id="{1BA529CE-8412-4F0E-945C-7DFE985127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13903905-7A49-4B06-A87D-23BF1E1FE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25BDD1DA-0779-4E5D-A16F-CE8A106AED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588FDB6C-0259-45DB-A54F-CE935DE942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4AD7B903-86C7-4FF3-A9F4-D1FEFD00A9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E2C9B1C3-F22B-4149-A23A-BCAB1B4EB1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4725BBC8-0F91-45AA-B265-F42ED1362C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H22:H23 H20</xm:sqref>
        </x14:conditionalFormatting>
        <x14:conditionalFormatting xmlns:xm="http://schemas.microsoft.com/office/excel/2006/main">
          <x14:cfRule type="dataBar" id="{7A168CE8-9015-4492-B5C6-F396CDCB28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BE974701-5A54-4A3A-8822-AC50743994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AE666B9C-3088-4EBB-A3E5-EFAB647630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3283D6B6-7409-4398-B0CE-51D0D674D3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FB34AB78-10E5-4E5B-AB26-95AC1E6108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EE1E056D-EF46-4CBF-A564-57CD6B8E1A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E5EF5028-E6BF-438F-9769-FE37D27FCB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F3C05039-9C19-487F-87FF-E39C7E1A93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DBD7DE7A-60D0-4F0E-927A-6CBF10BCC4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189E9884-837A-4970-94EC-BE71ECC854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19579471-E2A4-4B0A-87D0-A79DF74353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A3C57B-B334-4AF0-83BA-BAC89DC73913}">
          <x14:formula1>
            <xm:f>OFFSET(Contacts!$M$2,,,COUNTIF(Contacts!$M$2:$M$18,"?*"))</xm:f>
          </x14:formula1>
          <xm:sqref>K11:K15 K5:K9 K25:K29 K19:K23 K32</xm:sqref>
        </x14:dataValidation>
        <x14:dataValidation type="list" allowBlank="1" showInputMessage="1" showErrorMessage="1" xr:uid="{C86BD68E-F4ED-4C7D-9A81-6394ED9C14B7}">
          <x14:formula1>
            <xm:f>OFFSET(Contacts!$N$1,MATCH(K5,Contacts!$M$2:$M$18,0),,,COUNTIF(OFFSET(Contacts!$N$1,MATCH(K5,Contacts!$M$2:$M$18,0),,1,20),"?*"))</xm:f>
          </x14:formula1>
          <xm:sqref>L9 L5:L6 L11:L12 L15 L23 L19:L20 L25:L26 L29 L32</xm:sqref>
        </x14:dataValidation>
        <x14:dataValidation type="list" allowBlank="1" showInputMessage="1" showErrorMessage="1" xr:uid="{C8F4A962-690A-4D1E-A086-7CF2BF42F2B1}">
          <x14:formula1>
            <xm:f>OFFSET(Contacts!$N$1,MATCH(K7,Contacts!$M$2:$M$18,0),,,COUNTIF(OFFSET(Contacts!$N$1,MATCH(K7,Contacts!$M$2:$M$18,0),,1,40),"?*"))</xm:f>
          </x14:formula1>
          <xm:sqref>L21:L22 L13:L14 L7:L8 L27:L28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F2F-22D3-4B37-B20E-CCB87FBBB033}">
  <sheetPr>
    <tabColor theme="1" tint="0.249977111117893"/>
  </sheetPr>
  <dimension ref="B1:H116"/>
  <sheetViews>
    <sheetView showGridLines="0" zoomScaleNormal="100" workbookViewId="0">
      <selection activeCell="H7" sqref="H7"/>
    </sheetView>
  </sheetViews>
  <sheetFormatPr defaultColWidth="8.85546875" defaultRowHeight="12.75" x14ac:dyDescent="0.25"/>
  <cols>
    <col min="1" max="1" width="2" style="100" customWidth="1"/>
    <col min="2" max="2" width="10.5703125" style="99" customWidth="1"/>
    <col min="3" max="3" width="14.5703125" style="5" customWidth="1"/>
    <col min="4" max="4" width="66.140625" style="5" customWidth="1"/>
    <col min="5" max="5" width="13" style="100" customWidth="1"/>
    <col min="6" max="6" width="9.5703125" style="100" bestFit="1" customWidth="1"/>
    <col min="7" max="7" width="13" style="100" bestFit="1" customWidth="1"/>
    <col min="8" max="8" width="65.85546875" style="100" customWidth="1"/>
    <col min="9" max="16384" width="8.85546875" style="100"/>
  </cols>
  <sheetData>
    <row r="1" spans="2:8" x14ac:dyDescent="0.25">
      <c r="B1" s="99" t="s">
        <v>45</v>
      </c>
      <c r="C1" s="5" t="s">
        <v>46</v>
      </c>
      <c r="D1" s="5" t="s">
        <v>47</v>
      </c>
      <c r="E1" s="100" t="s">
        <v>48</v>
      </c>
      <c r="F1" s="100" t="s">
        <v>49</v>
      </c>
      <c r="G1" s="100" t="s">
        <v>50</v>
      </c>
      <c r="H1" s="100" t="s">
        <v>40</v>
      </c>
    </row>
    <row r="2" spans="2:8" x14ac:dyDescent="0.25">
      <c r="B2" s="101">
        <v>43831</v>
      </c>
      <c r="C2" s="5" t="s">
        <v>64</v>
      </c>
      <c r="D2" s="5" t="s">
        <v>67</v>
      </c>
      <c r="E2" s="100" t="s">
        <v>70</v>
      </c>
      <c r="F2" s="99" t="s">
        <v>12</v>
      </c>
      <c r="G2" s="101">
        <v>43832</v>
      </c>
    </row>
    <row r="3" spans="2:8" x14ac:dyDescent="0.25">
      <c r="B3" s="101">
        <v>43832</v>
      </c>
      <c r="C3" s="5" t="s">
        <v>65</v>
      </c>
      <c r="D3" s="5" t="s">
        <v>68</v>
      </c>
      <c r="E3" s="100" t="s">
        <v>122</v>
      </c>
      <c r="F3" s="99" t="s">
        <v>123</v>
      </c>
      <c r="G3" s="101"/>
    </row>
    <row r="4" spans="2:8" x14ac:dyDescent="0.25">
      <c r="B4" s="101">
        <v>43833</v>
      </c>
      <c r="C4" s="5" t="s">
        <v>66</v>
      </c>
      <c r="D4" s="5" t="s">
        <v>69</v>
      </c>
      <c r="E4" s="100" t="s">
        <v>124</v>
      </c>
      <c r="F4" s="99" t="s">
        <v>51</v>
      </c>
      <c r="G4" s="101"/>
      <c r="H4" s="5"/>
    </row>
    <row r="5" spans="2:8" x14ac:dyDescent="0.25">
      <c r="B5" s="101"/>
      <c r="F5" s="99"/>
      <c r="G5" s="101"/>
      <c r="H5" s="5"/>
    </row>
    <row r="6" spans="2:8" x14ac:dyDescent="0.25">
      <c r="B6" s="101"/>
      <c r="F6" s="99"/>
      <c r="G6" s="101"/>
      <c r="H6" s="5"/>
    </row>
    <row r="7" spans="2:8" x14ac:dyDescent="0.25">
      <c r="B7" s="101"/>
      <c r="F7" s="99"/>
      <c r="G7" s="101"/>
      <c r="H7" s="5"/>
    </row>
    <row r="8" spans="2:8" x14ac:dyDescent="0.25">
      <c r="B8" s="101"/>
      <c r="F8" s="99"/>
      <c r="G8" s="101"/>
    </row>
    <row r="9" spans="2:8" x14ac:dyDescent="0.25">
      <c r="B9" s="101"/>
      <c r="F9" s="99"/>
      <c r="G9" s="101"/>
      <c r="H9" s="5"/>
    </row>
    <row r="10" spans="2:8" x14ac:dyDescent="0.25">
      <c r="B10" s="101"/>
      <c r="E10" s="5"/>
      <c r="F10" s="99"/>
      <c r="G10" s="101"/>
      <c r="H10" s="5"/>
    </row>
    <row r="11" spans="2:8" x14ac:dyDescent="0.25">
      <c r="B11" s="101"/>
      <c r="F11" s="99"/>
      <c r="G11" s="101"/>
      <c r="H11" s="5"/>
    </row>
    <row r="12" spans="2:8" x14ac:dyDescent="0.25">
      <c r="B12" s="101"/>
      <c r="E12" s="5"/>
      <c r="F12" s="99"/>
      <c r="G12" s="101"/>
      <c r="H12" s="5"/>
    </row>
    <row r="13" spans="2:8" x14ac:dyDescent="0.25">
      <c r="B13" s="101"/>
      <c r="F13" s="99"/>
      <c r="G13" s="101"/>
      <c r="H13" s="5"/>
    </row>
    <row r="14" spans="2:8" x14ac:dyDescent="0.25">
      <c r="B14" s="101"/>
      <c r="F14" s="99"/>
      <c r="G14" s="101"/>
      <c r="H14" s="5"/>
    </row>
    <row r="15" spans="2:8" x14ac:dyDescent="0.25">
      <c r="B15" s="101"/>
      <c r="F15" s="99"/>
      <c r="G15" s="101"/>
      <c r="H15" s="5"/>
    </row>
    <row r="16" spans="2:8" x14ac:dyDescent="0.25">
      <c r="B16" s="101"/>
      <c r="F16" s="99"/>
      <c r="G16" s="101"/>
      <c r="H16" s="5"/>
    </row>
    <row r="17" spans="2:8" x14ac:dyDescent="0.25">
      <c r="B17" s="101"/>
      <c r="E17" s="5"/>
      <c r="F17" s="99"/>
      <c r="G17" s="101"/>
      <c r="H17" s="5"/>
    </row>
    <row r="18" spans="2:8" x14ac:dyDescent="0.25">
      <c r="B18" s="101"/>
      <c r="F18" s="99"/>
      <c r="G18" s="101"/>
      <c r="H18" s="5"/>
    </row>
    <row r="19" spans="2:8" x14ac:dyDescent="0.25">
      <c r="B19" s="101"/>
      <c r="F19" s="99"/>
      <c r="G19" s="101"/>
      <c r="H19" s="5"/>
    </row>
    <row r="20" spans="2:8" x14ac:dyDescent="0.25">
      <c r="B20" s="101"/>
      <c r="F20" s="99"/>
      <c r="G20" s="101"/>
      <c r="H20" s="5"/>
    </row>
    <row r="21" spans="2:8" x14ac:dyDescent="0.25">
      <c r="B21" s="101"/>
      <c r="E21" s="5"/>
      <c r="F21" s="99"/>
      <c r="G21" s="101"/>
      <c r="H21" s="5"/>
    </row>
    <row r="22" spans="2:8" x14ac:dyDescent="0.25">
      <c r="B22" s="101"/>
      <c r="F22" s="99"/>
      <c r="G22" s="101"/>
      <c r="H22" s="5"/>
    </row>
    <row r="23" spans="2:8" x14ac:dyDescent="0.25">
      <c r="B23" s="101"/>
      <c r="E23" s="5"/>
      <c r="F23" s="99"/>
      <c r="G23" s="101"/>
      <c r="H23" s="5"/>
    </row>
    <row r="24" spans="2:8" x14ac:dyDescent="0.25">
      <c r="B24" s="101"/>
      <c r="F24" s="99"/>
      <c r="G24" s="101"/>
      <c r="H24" s="5"/>
    </row>
    <row r="25" spans="2:8" x14ac:dyDescent="0.25">
      <c r="B25" s="101"/>
      <c r="F25" s="99"/>
      <c r="G25" s="101"/>
      <c r="H25" s="5"/>
    </row>
    <row r="26" spans="2:8" x14ac:dyDescent="0.25">
      <c r="B26" s="101"/>
      <c r="F26" s="99"/>
      <c r="G26" s="101"/>
      <c r="H26" s="5"/>
    </row>
    <row r="27" spans="2:8" ht="15" x14ac:dyDescent="0.25">
      <c r="B27" s="101"/>
      <c r="F27" s="99"/>
      <c r="G27" s="101"/>
      <c r="H27" s="111"/>
    </row>
    <row r="28" spans="2:8" x14ac:dyDescent="0.25">
      <c r="B28" s="101"/>
      <c r="F28" s="99"/>
      <c r="G28" s="101"/>
      <c r="H28" s="5"/>
    </row>
    <row r="29" spans="2:8" ht="15" x14ac:dyDescent="0.25">
      <c r="B29" s="101"/>
      <c r="F29" s="99"/>
      <c r="G29" s="101"/>
      <c r="H29" s="111"/>
    </row>
    <row r="30" spans="2:8" x14ac:dyDescent="0.25">
      <c r="B30" s="101"/>
      <c r="F30" s="99"/>
      <c r="G30" s="101"/>
      <c r="H30" s="5"/>
    </row>
    <row r="31" spans="2:8" x14ac:dyDescent="0.25">
      <c r="B31" s="101"/>
      <c r="F31" s="99"/>
      <c r="G31" s="101"/>
      <c r="H31" s="5"/>
    </row>
    <row r="32" spans="2:8" x14ac:dyDescent="0.25">
      <c r="B32" s="101"/>
      <c r="F32" s="99"/>
      <c r="G32" s="101"/>
      <c r="H32" s="5"/>
    </row>
    <row r="33" spans="2:8" x14ac:dyDescent="0.25">
      <c r="B33" s="101"/>
      <c r="F33" s="99"/>
      <c r="G33" s="101"/>
      <c r="H33" s="5"/>
    </row>
    <row r="34" spans="2:8" x14ac:dyDescent="0.25">
      <c r="B34" s="101"/>
      <c r="F34" s="99"/>
      <c r="G34" s="101"/>
      <c r="H34" s="5"/>
    </row>
    <row r="35" spans="2:8" x14ac:dyDescent="0.25">
      <c r="B35" s="101"/>
      <c r="F35" s="99"/>
      <c r="G35" s="101"/>
      <c r="H35" s="5"/>
    </row>
    <row r="36" spans="2:8" x14ac:dyDescent="0.25">
      <c r="B36" s="101"/>
      <c r="E36" s="5"/>
      <c r="F36" s="99"/>
      <c r="G36" s="101"/>
      <c r="H36" s="5"/>
    </row>
    <row r="37" spans="2:8" x14ac:dyDescent="0.25">
      <c r="B37" s="101"/>
      <c r="F37" s="99"/>
      <c r="G37" s="101"/>
      <c r="H37" s="5"/>
    </row>
    <row r="38" spans="2:8" x14ac:dyDescent="0.25">
      <c r="B38" s="101"/>
      <c r="F38" s="99"/>
      <c r="G38" s="101"/>
      <c r="H38" s="5"/>
    </row>
    <row r="39" spans="2:8" x14ac:dyDescent="0.25">
      <c r="B39" s="101"/>
      <c r="F39" s="99"/>
      <c r="G39" s="101"/>
      <c r="H39" s="5"/>
    </row>
    <row r="40" spans="2:8" x14ac:dyDescent="0.25">
      <c r="B40" s="101"/>
      <c r="F40" s="99"/>
      <c r="G40" s="101"/>
      <c r="H40" s="5"/>
    </row>
    <row r="41" spans="2:8" x14ac:dyDescent="0.25">
      <c r="B41" s="101"/>
      <c r="F41" s="99"/>
      <c r="G41" s="101"/>
      <c r="H41" s="5"/>
    </row>
    <row r="42" spans="2:8" x14ac:dyDescent="0.25">
      <c r="B42" s="101"/>
      <c r="F42" s="99"/>
      <c r="G42" s="101"/>
      <c r="H42" s="5"/>
    </row>
    <row r="43" spans="2:8" x14ac:dyDescent="0.25">
      <c r="B43" s="101"/>
      <c r="F43" s="99"/>
      <c r="G43" s="101"/>
      <c r="H43" s="5"/>
    </row>
    <row r="44" spans="2:8" x14ac:dyDescent="0.25">
      <c r="B44" s="101"/>
      <c r="F44" s="99"/>
      <c r="G44" s="101"/>
      <c r="H44" s="5"/>
    </row>
    <row r="45" spans="2:8" x14ac:dyDescent="0.25">
      <c r="B45" s="101"/>
      <c r="F45" s="99"/>
      <c r="G45" s="101"/>
      <c r="H45" s="123"/>
    </row>
    <row r="46" spans="2:8" x14ac:dyDescent="0.25">
      <c r="B46" s="101"/>
      <c r="F46" s="99"/>
      <c r="G46" s="101"/>
      <c r="H46" s="5"/>
    </row>
    <row r="47" spans="2:8" x14ac:dyDescent="0.25">
      <c r="B47" s="101"/>
      <c r="F47" s="99"/>
      <c r="G47" s="101"/>
      <c r="H47" s="5"/>
    </row>
    <row r="48" spans="2:8" x14ac:dyDescent="0.25">
      <c r="B48" s="101"/>
      <c r="F48" s="99"/>
      <c r="G48" s="101"/>
      <c r="H48" s="5"/>
    </row>
    <row r="49" spans="2:8" x14ac:dyDescent="0.25">
      <c r="B49" s="101"/>
      <c r="F49" s="99"/>
      <c r="G49" s="101"/>
      <c r="H49" s="5"/>
    </row>
    <row r="50" spans="2:8" x14ac:dyDescent="0.25">
      <c r="B50" s="101"/>
      <c r="F50" s="99"/>
      <c r="G50" s="101"/>
      <c r="H50" s="5"/>
    </row>
    <row r="51" spans="2:8" x14ac:dyDescent="0.25">
      <c r="B51" s="101"/>
      <c r="F51" s="99"/>
      <c r="G51" s="101"/>
      <c r="H51" s="5"/>
    </row>
    <row r="52" spans="2:8" x14ac:dyDescent="0.25">
      <c r="B52" s="101"/>
      <c r="F52" s="99"/>
      <c r="G52" s="101"/>
      <c r="H52" s="5"/>
    </row>
    <row r="53" spans="2:8" x14ac:dyDescent="0.25">
      <c r="B53" s="101"/>
      <c r="F53" s="99"/>
      <c r="G53" s="101"/>
      <c r="H53" s="5"/>
    </row>
    <row r="54" spans="2:8" x14ac:dyDescent="0.25">
      <c r="B54" s="101"/>
      <c r="F54" s="99"/>
      <c r="G54" s="101"/>
      <c r="H54" s="5"/>
    </row>
    <row r="55" spans="2:8" x14ac:dyDescent="0.25">
      <c r="B55" s="101"/>
      <c r="F55" s="99"/>
      <c r="G55" s="101"/>
      <c r="H55" s="5"/>
    </row>
    <row r="56" spans="2:8" x14ac:dyDescent="0.25">
      <c r="B56" s="101"/>
      <c r="F56" s="99"/>
      <c r="G56" s="101"/>
      <c r="H56" s="5"/>
    </row>
    <row r="57" spans="2:8" x14ac:dyDescent="0.25">
      <c r="B57" s="101"/>
      <c r="F57" s="99"/>
      <c r="G57" s="101"/>
      <c r="H57" s="5"/>
    </row>
    <row r="58" spans="2:8" x14ac:dyDescent="0.25">
      <c r="B58" s="101"/>
      <c r="F58" s="99"/>
      <c r="G58" s="101"/>
      <c r="H58" s="5"/>
    </row>
    <row r="59" spans="2:8" x14ac:dyDescent="0.25">
      <c r="B59" s="101"/>
      <c r="F59" s="99"/>
      <c r="G59" s="101"/>
      <c r="H59" s="5"/>
    </row>
    <row r="60" spans="2:8" x14ac:dyDescent="0.25">
      <c r="B60" s="101"/>
      <c r="F60" s="99"/>
      <c r="G60" s="101"/>
      <c r="H60" s="5"/>
    </row>
    <row r="61" spans="2:8" x14ac:dyDescent="0.25">
      <c r="B61" s="101"/>
      <c r="F61" s="99"/>
      <c r="G61" s="101"/>
      <c r="H61" s="5"/>
    </row>
    <row r="62" spans="2:8" x14ac:dyDescent="0.25">
      <c r="B62" s="101"/>
      <c r="F62" s="99"/>
      <c r="G62" s="101"/>
      <c r="H62" s="5"/>
    </row>
    <row r="63" spans="2:8" x14ac:dyDescent="0.25">
      <c r="B63" s="101"/>
      <c r="F63" s="99"/>
      <c r="G63" s="101"/>
      <c r="H63" s="5"/>
    </row>
    <row r="64" spans="2:8" x14ac:dyDescent="0.25">
      <c r="B64" s="101"/>
      <c r="F64" s="99"/>
      <c r="G64" s="101"/>
      <c r="H64" s="5"/>
    </row>
    <row r="65" spans="2:8" x14ac:dyDescent="0.25">
      <c r="B65" s="101"/>
      <c r="F65" s="99"/>
      <c r="G65" s="101"/>
      <c r="H65" s="5"/>
    </row>
    <row r="66" spans="2:8" x14ac:dyDescent="0.25">
      <c r="B66" s="101"/>
      <c r="F66" s="99"/>
      <c r="G66" s="101"/>
      <c r="H66" s="5"/>
    </row>
    <row r="67" spans="2:8" x14ac:dyDescent="0.25">
      <c r="B67" s="101"/>
      <c r="F67" s="99"/>
      <c r="G67" s="101"/>
      <c r="H67" s="5"/>
    </row>
    <row r="68" spans="2:8" x14ac:dyDescent="0.25">
      <c r="B68" s="101"/>
      <c r="F68" s="99"/>
      <c r="G68" s="101"/>
      <c r="H68" s="5"/>
    </row>
    <row r="69" spans="2:8" x14ac:dyDescent="0.25">
      <c r="B69" s="101"/>
      <c r="F69" s="99"/>
      <c r="G69" s="101"/>
      <c r="H69" s="5"/>
    </row>
    <row r="70" spans="2:8" x14ac:dyDescent="0.25">
      <c r="B70" s="101"/>
      <c r="F70" s="99"/>
      <c r="G70" s="101"/>
      <c r="H70" s="5"/>
    </row>
    <row r="71" spans="2:8" x14ac:dyDescent="0.25">
      <c r="B71" s="101"/>
      <c r="F71" s="99"/>
      <c r="G71" s="101"/>
      <c r="H71" s="5"/>
    </row>
    <row r="72" spans="2:8" x14ac:dyDescent="0.25">
      <c r="B72" s="101"/>
      <c r="F72" s="99"/>
      <c r="G72" s="101"/>
      <c r="H72" s="5"/>
    </row>
    <row r="73" spans="2:8" x14ac:dyDescent="0.25">
      <c r="B73" s="101"/>
      <c r="F73" s="99"/>
      <c r="G73" s="101"/>
      <c r="H73" s="5"/>
    </row>
    <row r="74" spans="2:8" x14ac:dyDescent="0.25">
      <c r="B74" s="101"/>
      <c r="F74" s="99"/>
      <c r="G74" s="101"/>
      <c r="H74" s="5"/>
    </row>
    <row r="75" spans="2:8" x14ac:dyDescent="0.25">
      <c r="B75" s="101"/>
      <c r="F75" s="99"/>
      <c r="G75" s="101"/>
      <c r="H75" s="5"/>
    </row>
    <row r="76" spans="2:8" x14ac:dyDescent="0.25">
      <c r="B76" s="101"/>
      <c r="E76" s="5"/>
      <c r="F76" s="99"/>
      <c r="G76" s="101"/>
      <c r="H76" s="5"/>
    </row>
    <row r="77" spans="2:8" x14ac:dyDescent="0.25">
      <c r="B77" s="101"/>
      <c r="F77" s="99"/>
      <c r="G77" s="101"/>
      <c r="H77" s="5"/>
    </row>
    <row r="78" spans="2:8" x14ac:dyDescent="0.25">
      <c r="B78" s="101"/>
      <c r="F78" s="99"/>
      <c r="G78" s="101"/>
      <c r="H78" s="5"/>
    </row>
    <row r="79" spans="2:8" x14ac:dyDescent="0.25">
      <c r="B79" s="101"/>
      <c r="F79" s="99"/>
      <c r="G79" s="101"/>
      <c r="H79" s="5"/>
    </row>
    <row r="80" spans="2:8" x14ac:dyDescent="0.25">
      <c r="B80" s="101"/>
      <c r="F80" s="99"/>
      <c r="G80" s="101"/>
      <c r="H80" s="5"/>
    </row>
    <row r="81" spans="2:8" x14ac:dyDescent="0.25">
      <c r="B81" s="101"/>
      <c r="F81" s="99"/>
      <c r="G81" s="101"/>
      <c r="H81" s="5"/>
    </row>
    <row r="82" spans="2:8" x14ac:dyDescent="0.25">
      <c r="B82" s="101"/>
      <c r="F82" s="99"/>
      <c r="G82" s="101"/>
      <c r="H82" s="5"/>
    </row>
    <row r="83" spans="2:8" x14ac:dyDescent="0.25">
      <c r="B83" s="101"/>
      <c r="F83" s="99"/>
      <c r="G83" s="101"/>
      <c r="H83" s="5"/>
    </row>
    <row r="84" spans="2:8" x14ac:dyDescent="0.25">
      <c r="B84" s="101"/>
      <c r="F84" s="99"/>
      <c r="G84" s="101"/>
      <c r="H84" s="5"/>
    </row>
    <row r="85" spans="2:8" x14ac:dyDescent="0.25">
      <c r="B85" s="101"/>
      <c r="F85" s="99"/>
      <c r="G85" s="101"/>
      <c r="H85" s="5"/>
    </row>
    <row r="86" spans="2:8" x14ac:dyDescent="0.25">
      <c r="B86" s="101"/>
      <c r="F86" s="99"/>
      <c r="G86" s="101"/>
      <c r="H86" s="5"/>
    </row>
    <row r="87" spans="2:8" x14ac:dyDescent="0.25">
      <c r="B87" s="101"/>
      <c r="F87" s="99"/>
      <c r="G87" s="101"/>
      <c r="H87" s="5"/>
    </row>
    <row r="88" spans="2:8" x14ac:dyDescent="0.25">
      <c r="B88" s="101"/>
      <c r="F88" s="99"/>
      <c r="G88" s="101"/>
      <c r="H88" s="5"/>
    </row>
    <row r="89" spans="2:8" x14ac:dyDescent="0.25">
      <c r="B89" s="101"/>
      <c r="F89" s="99"/>
      <c r="G89" s="101"/>
      <c r="H89" s="5"/>
    </row>
    <row r="90" spans="2:8" x14ac:dyDescent="0.25">
      <c r="B90" s="101"/>
      <c r="F90" s="99"/>
      <c r="G90" s="101"/>
      <c r="H90" s="5"/>
    </row>
    <row r="91" spans="2:8" x14ac:dyDescent="0.25">
      <c r="B91" s="101"/>
      <c r="F91" s="99"/>
      <c r="G91" s="101"/>
      <c r="H91" s="5"/>
    </row>
    <row r="92" spans="2:8" x14ac:dyDescent="0.25">
      <c r="B92" s="101"/>
      <c r="F92" s="99"/>
      <c r="G92" s="101"/>
      <c r="H92" s="5"/>
    </row>
    <row r="93" spans="2:8" x14ac:dyDescent="0.25">
      <c r="B93" s="101"/>
      <c r="F93" s="99"/>
      <c r="G93" s="101"/>
      <c r="H93" s="5"/>
    </row>
    <row r="94" spans="2:8" x14ac:dyDescent="0.25">
      <c r="B94" s="101"/>
      <c r="F94" s="99"/>
      <c r="G94" s="101"/>
      <c r="H94" s="5"/>
    </row>
    <row r="95" spans="2:8" x14ac:dyDescent="0.25">
      <c r="B95" s="101"/>
      <c r="F95" s="99"/>
      <c r="G95" s="101"/>
      <c r="H95" s="5"/>
    </row>
    <row r="96" spans="2:8" x14ac:dyDescent="0.25">
      <c r="B96" s="101"/>
      <c r="F96" s="99"/>
      <c r="G96" s="101"/>
      <c r="H96" s="5"/>
    </row>
    <row r="97" spans="2:8" x14ac:dyDescent="0.25">
      <c r="B97" s="101"/>
      <c r="F97" s="99"/>
      <c r="G97" s="101"/>
      <c r="H97" s="5"/>
    </row>
    <row r="98" spans="2:8" x14ac:dyDescent="0.25">
      <c r="B98" s="101"/>
      <c r="F98" s="99"/>
      <c r="G98" s="101"/>
      <c r="H98" s="5"/>
    </row>
    <row r="99" spans="2:8" x14ac:dyDescent="0.25">
      <c r="B99" s="101"/>
      <c r="F99" s="99"/>
      <c r="G99" s="101"/>
      <c r="H99" s="5"/>
    </row>
    <row r="100" spans="2:8" x14ac:dyDescent="0.25">
      <c r="B100" s="101"/>
      <c r="F100" s="99"/>
      <c r="G100" s="101"/>
      <c r="H100" s="5"/>
    </row>
    <row r="101" spans="2:8" x14ac:dyDescent="0.25">
      <c r="B101" s="101"/>
      <c r="F101" s="99"/>
      <c r="G101" s="101"/>
      <c r="H101" s="5"/>
    </row>
    <row r="102" spans="2:8" x14ac:dyDescent="0.25">
      <c r="B102" s="101"/>
      <c r="F102" s="99"/>
      <c r="G102" s="101"/>
      <c r="H102" s="5"/>
    </row>
    <row r="103" spans="2:8" x14ac:dyDescent="0.25">
      <c r="B103" s="101"/>
      <c r="F103" s="99"/>
      <c r="G103" s="101"/>
      <c r="H103" s="5"/>
    </row>
    <row r="104" spans="2:8" x14ac:dyDescent="0.25">
      <c r="B104" s="101"/>
      <c r="F104" s="99"/>
      <c r="G104" s="101"/>
      <c r="H104" s="5"/>
    </row>
    <row r="105" spans="2:8" x14ac:dyDescent="0.25">
      <c r="B105" s="101"/>
      <c r="F105" s="99"/>
      <c r="G105" s="101"/>
      <c r="H105" s="5"/>
    </row>
    <row r="106" spans="2:8" x14ac:dyDescent="0.25">
      <c r="B106" s="101"/>
      <c r="F106" s="99"/>
      <c r="G106" s="101"/>
      <c r="H106" s="5"/>
    </row>
    <row r="107" spans="2:8" x14ac:dyDescent="0.25">
      <c r="B107" s="101"/>
      <c r="F107" s="99"/>
      <c r="G107" s="101"/>
      <c r="H107" s="5"/>
    </row>
    <row r="108" spans="2:8" x14ac:dyDescent="0.25">
      <c r="B108" s="101"/>
      <c r="F108" s="99"/>
      <c r="G108" s="101"/>
      <c r="H108" s="5"/>
    </row>
    <row r="109" spans="2:8" x14ac:dyDescent="0.25">
      <c r="B109" s="101"/>
      <c r="F109" s="99"/>
      <c r="G109" s="101"/>
      <c r="H109" s="5"/>
    </row>
    <row r="110" spans="2:8" x14ac:dyDescent="0.25">
      <c r="B110" s="101"/>
      <c r="F110" s="99"/>
      <c r="G110" s="101"/>
      <c r="H110" s="5"/>
    </row>
    <row r="111" spans="2:8" x14ac:dyDescent="0.25">
      <c r="B111" s="101"/>
      <c r="F111" s="99"/>
      <c r="G111" s="101"/>
      <c r="H111" s="5"/>
    </row>
    <row r="112" spans="2:8" x14ac:dyDescent="0.25">
      <c r="B112" s="101"/>
      <c r="F112" s="99"/>
      <c r="G112" s="101"/>
      <c r="H112" s="5"/>
    </row>
    <row r="113" spans="2:8" x14ac:dyDescent="0.25">
      <c r="B113" s="101"/>
      <c r="F113" s="99"/>
      <c r="G113" s="101"/>
      <c r="H113" s="5"/>
    </row>
    <row r="114" spans="2:8" x14ac:dyDescent="0.25">
      <c r="B114" s="101"/>
      <c r="F114" s="99"/>
      <c r="G114" s="101"/>
      <c r="H114" s="5"/>
    </row>
    <row r="115" spans="2:8" x14ac:dyDescent="0.25">
      <c r="B115" s="101"/>
      <c r="F115" s="99"/>
      <c r="G115" s="101"/>
      <c r="H115" s="5"/>
    </row>
    <row r="116" spans="2:8" x14ac:dyDescent="0.25">
      <c r="B116" s="101"/>
      <c r="F116" s="99"/>
      <c r="G116" s="101"/>
      <c r="H116" s="5"/>
    </row>
  </sheetData>
  <phoneticPr fontId="21" type="noConversion"/>
  <conditionalFormatting sqref="F8">
    <cfRule type="cellIs" dxfId="157" priority="404" operator="equal">
      <formula>"In Progress"</formula>
    </cfRule>
    <cfRule type="cellIs" dxfId="156" priority="405" operator="equal">
      <formula>"Completed"</formula>
    </cfRule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">
    <cfRule type="cellIs" dxfId="155" priority="374" operator="equal">
      <formula>"In Progress"</formula>
    </cfRule>
    <cfRule type="cellIs" dxfId="154" priority="375" operator="equal">
      <formula>"Completed"</formula>
    </cfRule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">
    <cfRule type="cellIs" dxfId="153" priority="353" operator="equal">
      <formula>"In Progress"</formula>
    </cfRule>
    <cfRule type="cellIs" dxfId="152" priority="354" operator="equal">
      <formula>"Completed"</formula>
    </cfRule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ellIs" dxfId="151" priority="347" operator="equal">
      <formula>"In Progress"</formula>
    </cfRule>
    <cfRule type="cellIs" dxfId="150" priority="348" operator="equal">
      <formula>"Completed"</formula>
    </cfRule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5">
    <cfRule type="cellIs" dxfId="149" priority="2585" operator="equal">
      <formula>"In Progress"</formula>
    </cfRule>
    <cfRule type="cellIs" dxfId="148" priority="2586" operator="equal">
      <formula>"Completed"</formula>
    </cfRule>
    <cfRule type="colorScale" priority="2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">
    <cfRule type="cellIs" dxfId="147" priority="341" operator="equal">
      <formula>"In Progress"</formula>
    </cfRule>
    <cfRule type="cellIs" dxfId="146" priority="342" operator="equal">
      <formula>"Completed"</formula>
    </cfRule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">
    <cfRule type="cellIs" dxfId="145" priority="256" operator="equal">
      <formula>"Closed"</formula>
    </cfRule>
    <cfRule type="cellIs" dxfId="144" priority="338" operator="equal">
      <formula>"In Progress"</formula>
    </cfRule>
    <cfRule type="cellIs" dxfId="143" priority="339" operator="equal">
      <formula>"Completed"</formula>
    </cfRule>
  </conditionalFormatting>
  <conditionalFormatting sqref="F15">
    <cfRule type="cellIs" dxfId="142" priority="332" operator="equal">
      <formula>"In Progress"</formula>
    </cfRule>
    <cfRule type="cellIs" dxfId="141" priority="333" operator="equal">
      <formula>"Completed"</formula>
    </cfRule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">
    <cfRule type="cellIs" dxfId="140" priority="323" operator="equal">
      <formula>"In Progress"</formula>
    </cfRule>
    <cfRule type="cellIs" dxfId="139" priority="324" operator="equal">
      <formula>"Completed"</formula>
    </cfRule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">
    <cfRule type="cellIs" dxfId="138" priority="317" operator="equal">
      <formula>"In Progress"</formula>
    </cfRule>
    <cfRule type="cellIs" dxfId="137" priority="318" operator="equal">
      <formula>"Completed"</formula>
    </cfRule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">
    <cfRule type="cellIs" dxfId="136" priority="302" operator="equal">
      <formula>"In Progress"</formula>
    </cfRule>
    <cfRule type="cellIs" dxfId="135" priority="303" operator="equal">
      <formula>"Completed"</formula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">
    <cfRule type="cellIs" dxfId="134" priority="299" operator="equal">
      <formula>"In Progress"</formula>
    </cfRule>
    <cfRule type="cellIs" dxfId="133" priority="300" operator="equal">
      <formula>"Completed"</formula>
    </cfRule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">
    <cfRule type="cellIs" dxfId="132" priority="284" operator="equal">
      <formula>"In Progress"</formula>
    </cfRule>
    <cfRule type="cellIs" dxfId="131" priority="285" operator="equal">
      <formula>"Completed"</formula>
    </cfRule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">
    <cfRule type="cellIs" dxfId="130" priority="278" operator="equal">
      <formula>"In Progress"</formula>
    </cfRule>
    <cfRule type="cellIs" dxfId="129" priority="279" operator="equal">
      <formula>"Completed"</formula>
    </cfRule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">
    <cfRule type="cellIs" dxfId="128" priority="266" operator="equal">
      <formula>"In Progress"</formula>
    </cfRule>
    <cfRule type="cellIs" dxfId="127" priority="267" operator="equal">
      <formula>"Completed"</formula>
    </cfRule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">
    <cfRule type="cellIs" dxfId="126" priority="263" operator="equal">
      <formula>"In Progress"</formula>
    </cfRule>
    <cfRule type="cellIs" dxfId="125" priority="264" operator="equal">
      <formula>"Completed"</formula>
    </cfRule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ellIs" dxfId="124" priority="253" operator="equal">
      <formula>"Closed"</formula>
    </cfRule>
    <cfRule type="cellIs" dxfId="123" priority="254" operator="equal">
      <formula>"In Progress"</formula>
    </cfRule>
    <cfRule type="cellIs" dxfId="122" priority="255" operator="equal">
      <formula>"Completed"</formula>
    </cfRule>
  </conditionalFormatting>
  <conditionalFormatting sqref="F33">
    <cfRule type="cellIs" dxfId="121" priority="248" operator="equal">
      <formula>"In Progress"</formula>
    </cfRule>
    <cfRule type="cellIs" dxfId="120" priority="249" operator="equal">
      <formula>"Completed"</formula>
    </cfRule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ellIs" dxfId="119" priority="245" operator="equal">
      <formula>"In Progress"</formula>
    </cfRule>
    <cfRule type="cellIs" dxfId="118" priority="246" operator="equal">
      <formula>"Completed"</formula>
    </cfRule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">
    <cfRule type="cellIs" dxfId="117" priority="242" operator="equal">
      <formula>"In Progress"</formula>
    </cfRule>
    <cfRule type="cellIs" dxfId="116" priority="243" operator="equal">
      <formula>"Completed"</formula>
    </cfRule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6">
    <cfRule type="cellIs" dxfId="115" priority="236" operator="equal">
      <formula>"In Progress"</formula>
    </cfRule>
    <cfRule type="cellIs" dxfId="114" priority="237" operator="equal">
      <formula>"Completed"</formula>
    </cfRule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">
    <cfRule type="cellIs" dxfId="113" priority="233" operator="equal">
      <formula>"In Progress"</formula>
    </cfRule>
    <cfRule type="cellIs" dxfId="112" priority="234" operator="equal">
      <formula>"Completed"</formula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">
    <cfRule type="cellIs" dxfId="111" priority="230" operator="equal">
      <formula>"In Progress"</formula>
    </cfRule>
    <cfRule type="cellIs" dxfId="110" priority="231" operator="equal">
      <formula>"Completed"</formula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">
    <cfRule type="cellIs" dxfId="109" priority="227" operator="equal">
      <formula>"In Progress"</formula>
    </cfRule>
    <cfRule type="cellIs" dxfId="108" priority="228" operator="equal">
      <formula>"Completed"</formula>
    </cfRule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">
    <cfRule type="cellIs" dxfId="107" priority="224" operator="equal">
      <formula>"In Progress"</formula>
    </cfRule>
    <cfRule type="cellIs" dxfId="106" priority="225" operator="equal">
      <formula>"Completed"</formula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">
    <cfRule type="cellIs" dxfId="105" priority="221" operator="equal">
      <formula>"In Progress"</formula>
    </cfRule>
    <cfRule type="cellIs" dxfId="104" priority="222" operator="equal">
      <formula>"Completed"</formula>
    </cfRule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">
    <cfRule type="cellIs" dxfId="103" priority="218" operator="equal">
      <formula>"In Progress"</formula>
    </cfRule>
    <cfRule type="cellIs" dxfId="102" priority="219" operator="equal">
      <formula>"Completed"</formula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">
    <cfRule type="cellIs" dxfId="101" priority="215" operator="equal">
      <formula>"In Progress"</formula>
    </cfRule>
    <cfRule type="cellIs" dxfId="100" priority="216" operator="equal">
      <formula>"Completed"</formula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">
    <cfRule type="cellIs" dxfId="99" priority="212" operator="equal">
      <formula>"In Progress"</formula>
    </cfRule>
    <cfRule type="cellIs" dxfId="98" priority="213" operator="equal">
      <formula>"Completed"</formula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">
    <cfRule type="cellIs" dxfId="97" priority="209" operator="equal">
      <formula>"Closed"</formula>
    </cfRule>
    <cfRule type="cellIs" dxfId="96" priority="210" operator="equal">
      <formula>"In Progress"</formula>
    </cfRule>
    <cfRule type="cellIs" dxfId="95" priority="211" operator="equal">
      <formula>"Completed"</formula>
    </cfRule>
  </conditionalFormatting>
  <conditionalFormatting sqref="F23">
    <cfRule type="cellIs" dxfId="94" priority="206" operator="equal">
      <formula>"In Progress"</formula>
    </cfRule>
    <cfRule type="cellIs" dxfId="93" priority="207" operator="equal">
      <formula>"Completed"</formula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">
    <cfRule type="cellIs" dxfId="92" priority="199" operator="equal">
      <formula>"In Progress"</formula>
    </cfRule>
    <cfRule type="cellIs" dxfId="91" priority="200" operator="equal">
      <formula>"Completed"</formula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">
    <cfRule type="cellIs" dxfId="90" priority="196" operator="equal">
      <formula>"In Progress"</formula>
    </cfRule>
    <cfRule type="cellIs" dxfId="89" priority="197" operator="equal">
      <formula>"Completed"</formula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2">
    <cfRule type="cellIs" dxfId="88" priority="193" operator="equal">
      <formula>"In Progress"</formula>
    </cfRule>
    <cfRule type="cellIs" dxfId="87" priority="194" operator="equal">
      <formula>"Completed"</formula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ellIs" dxfId="86" priority="190" operator="equal">
      <formula>"In Progress"</formula>
    </cfRule>
    <cfRule type="cellIs" dxfId="85" priority="191" operator="equal">
      <formula>"Completed"</formula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ellIs" dxfId="84" priority="187" operator="equal">
      <formula>"Closed"</formula>
    </cfRule>
    <cfRule type="cellIs" dxfId="83" priority="188" operator="equal">
      <formula>"In Progress"</formula>
    </cfRule>
    <cfRule type="cellIs" dxfId="82" priority="189" operator="equal">
      <formula>"Completed"</formula>
    </cfRule>
  </conditionalFormatting>
  <conditionalFormatting sqref="F12">
    <cfRule type="cellIs" dxfId="81" priority="184" operator="equal">
      <formula>"In Progress"</formula>
    </cfRule>
    <cfRule type="cellIs" dxfId="80" priority="185" operator="equal">
      <formula>"Completed"</formula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">
    <cfRule type="cellIs" dxfId="79" priority="181" operator="equal">
      <formula>"In Progress"</formula>
    </cfRule>
    <cfRule type="cellIs" dxfId="78" priority="182" operator="equal">
      <formula>"Completed"</formula>
    </cfRule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7">
    <cfRule type="cellIs" dxfId="77" priority="178" operator="equal">
      <formula>"In Progress"</formula>
    </cfRule>
    <cfRule type="cellIs" dxfId="76" priority="179" operator="equal">
      <formula>"Completed"</formula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4">
    <cfRule type="cellIs" dxfId="75" priority="175" operator="equal">
      <formula>"In Progress"</formula>
    </cfRule>
    <cfRule type="cellIs" dxfId="74" priority="176" operator="equal">
      <formula>"Completed"</formula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6">
    <cfRule type="cellIs" dxfId="73" priority="172" operator="equal">
      <formula>"In Progress"</formula>
    </cfRule>
    <cfRule type="cellIs" dxfId="72" priority="173" operator="equal">
      <formula>"Completed"</formula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5">
    <cfRule type="cellIs" dxfId="71" priority="169" operator="equal">
      <formula>"In Progress"</formula>
    </cfRule>
    <cfRule type="cellIs" dxfId="70" priority="170" operator="equal">
      <formula>"Completed"</formula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ellIs" dxfId="69" priority="166" operator="equal">
      <formula>"In Progress"</formula>
    </cfRule>
    <cfRule type="cellIs" dxfId="68" priority="167" operator="equal">
      <formula>"Completed"</formula>
    </cfRule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">
    <cfRule type="cellIs" dxfId="67" priority="163" operator="equal">
      <formula>"In Progress"</formula>
    </cfRule>
    <cfRule type="cellIs" dxfId="66" priority="164" operator="equal">
      <formula>"Completed"</formula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0">
    <cfRule type="cellIs" dxfId="65" priority="160" operator="equal">
      <formula>"In Progress"</formula>
    </cfRule>
    <cfRule type="cellIs" dxfId="64" priority="161" operator="equal">
      <formula>"Completed"</formula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">
    <cfRule type="cellIs" dxfId="63" priority="157" operator="equal">
      <formula>"In Progress"</formula>
    </cfRule>
    <cfRule type="cellIs" dxfId="62" priority="158" operator="equal">
      <formula>"Completed"</formula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2">
    <cfRule type="cellIs" dxfId="61" priority="151" operator="equal">
      <formula>"In Progress"</formula>
    </cfRule>
    <cfRule type="cellIs" dxfId="60" priority="152" operator="equal">
      <formula>"Completed"</formula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4:F55 F61 F57:F59">
    <cfRule type="cellIs" dxfId="59" priority="52" operator="equal">
      <formula>"In Progress"</formula>
    </cfRule>
    <cfRule type="cellIs" dxfId="58" priority="53" operator="equal">
      <formula>"Completed"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4">
    <cfRule type="cellIs" dxfId="57" priority="49" operator="equal">
      <formula>"In Progress"</formula>
    </cfRule>
    <cfRule type="cellIs" dxfId="56" priority="50" operator="equal">
      <formula>"Completed"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">
    <cfRule type="cellIs" dxfId="55" priority="46" operator="equal">
      <formula>"In Progress"</formula>
    </cfRule>
    <cfRule type="cellIs" dxfId="54" priority="47" operator="equal">
      <formula>"Completed"</formula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5">
    <cfRule type="cellIs" dxfId="53" priority="43" operator="equal">
      <formula>"In Progress"</formula>
    </cfRule>
    <cfRule type="cellIs" dxfId="52" priority="44" operator="equal">
      <formula>"Completed"</formula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6">
    <cfRule type="cellIs" dxfId="51" priority="40" operator="equal">
      <formula>"In Progress"</formula>
    </cfRule>
    <cfRule type="cellIs" dxfId="50" priority="41" operator="equal">
      <formula>"Completed"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6:F68">
    <cfRule type="cellIs" dxfId="49" priority="37" operator="equal">
      <formula>"In Progress"</formula>
    </cfRule>
    <cfRule type="cellIs" dxfId="48" priority="38" operator="equal">
      <formula>"Completed"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9">
    <cfRule type="cellIs" dxfId="47" priority="34" operator="equal">
      <formula>"In Progress"</formula>
    </cfRule>
    <cfRule type="cellIs" dxfId="46" priority="35" operator="equal">
      <formula>"Completed"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0">
    <cfRule type="cellIs" dxfId="45" priority="31" operator="equal">
      <formula>"In Progress"</formula>
    </cfRule>
    <cfRule type="cellIs" dxfId="44" priority="32" operator="equal">
      <formula>"Completed"</formula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3">
    <cfRule type="cellIs" dxfId="43" priority="28" operator="equal">
      <formula>"In Progress"</formula>
    </cfRule>
    <cfRule type="cellIs" dxfId="42" priority="29" operator="equal">
      <formula>"Completed"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2">
    <cfRule type="cellIs" dxfId="41" priority="25" operator="equal">
      <formula>"In Progress"</formula>
    </cfRule>
    <cfRule type="cellIs" dxfId="40" priority="26" operator="equal">
      <formula>"Completed"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">
    <cfRule type="cellIs" dxfId="39" priority="22" operator="equal">
      <formula>"In Progress"</formula>
    </cfRule>
    <cfRule type="cellIs" dxfId="38" priority="23" operator="equal">
      <formula>"Completed"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4">
    <cfRule type="cellIs" dxfId="37" priority="19" operator="equal">
      <formula>"In Progress"</formula>
    </cfRule>
    <cfRule type="cellIs" dxfId="36" priority="20" operator="equal">
      <formula>"Completed"</formula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2">
    <cfRule type="cellIs" dxfId="35" priority="16" operator="equal">
      <formula>"In Progress"</formula>
    </cfRule>
    <cfRule type="cellIs" dxfId="34" priority="17" operator="equal">
      <formula>"Completed"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3">
    <cfRule type="cellIs" dxfId="33" priority="13" operator="equal">
      <formula>"In Progress"</formula>
    </cfRule>
    <cfRule type="cellIs" dxfId="32" priority="14" operator="equal">
      <formula>"Completed"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">
    <cfRule type="cellIs" dxfId="31" priority="10" operator="equal">
      <formula>"In Progress"</formula>
    </cfRule>
    <cfRule type="cellIs" dxfId="30" priority="11" operator="equal">
      <formula>"Completed"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7">
    <cfRule type="cellIs" dxfId="29" priority="7" operator="equal">
      <formula>"In Progress"</formula>
    </cfRule>
    <cfRule type="cellIs" dxfId="28" priority="8" operator="equal">
      <formula>"Completed"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ellIs" dxfId="27" priority="4" operator="equal">
      <formula>"In Progress"</formula>
    </cfRule>
    <cfRule type="cellIs" dxfId="26" priority="5" operator="equal">
      <formula>"Completed"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3">
    <cfRule type="cellIs" dxfId="25" priority="1" operator="equal">
      <formula>"In Progress"</formula>
    </cfRule>
    <cfRule type="cellIs" dxfId="24" priority="2" operator="equal">
      <formula>"Completed"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tabColor theme="1" tint="0.249977111117893"/>
  </sheetPr>
  <dimension ref="A1:BD18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ColWidth="9.140625" defaultRowHeight="15" x14ac:dyDescent="0.25"/>
  <cols>
    <col min="1" max="1" width="14.85546875" style="39" bestFit="1" customWidth="1"/>
    <col min="2" max="2" width="26.28515625" style="39" bestFit="1" customWidth="1"/>
    <col min="3" max="3" width="35.42578125" style="39" customWidth="1"/>
    <col min="4" max="4" width="16.140625" style="39" bestFit="1" customWidth="1"/>
    <col min="5" max="5" width="8.42578125" style="39" hidden="1" customWidth="1"/>
    <col min="6" max="6" width="15.85546875" style="39" hidden="1" customWidth="1"/>
    <col min="7" max="7" width="12.5703125" style="39" hidden="1" customWidth="1"/>
    <col min="8" max="8" width="15.85546875" style="39" hidden="1" customWidth="1"/>
    <col min="9" max="9" width="41.5703125" style="55" bestFit="1" customWidth="1"/>
    <col min="10" max="10" width="22.5703125" style="56" customWidth="1"/>
    <col min="11" max="11" width="9.140625" style="39"/>
    <col min="12" max="12" width="6.42578125" style="68" hidden="1" customWidth="1"/>
    <col min="13" max="13" width="13.5703125" style="39" hidden="1" customWidth="1"/>
    <col min="14" max="14" width="9.85546875" style="39" hidden="1" customWidth="1"/>
    <col min="15" max="15" width="12" style="39" hidden="1" customWidth="1"/>
    <col min="16" max="16" width="11.5703125" style="39" hidden="1" customWidth="1"/>
    <col min="17" max="17" width="11.42578125" style="39" hidden="1" customWidth="1"/>
    <col min="18" max="18" width="9.85546875" style="39" hidden="1" customWidth="1"/>
    <col min="19" max="41" width="9.140625" style="39" hidden="1" customWidth="1"/>
    <col min="42" max="53" width="0" style="39" hidden="1" customWidth="1"/>
    <col min="54" max="16384" width="9.140625" style="39"/>
  </cols>
  <sheetData>
    <row r="1" spans="1:56" s="1" customFormat="1" ht="46.35" customHeight="1" x14ac:dyDescent="0.25">
      <c r="A1" s="69" t="s">
        <v>53</v>
      </c>
      <c r="B1" s="63" t="s">
        <v>54</v>
      </c>
      <c r="C1" s="63" t="s">
        <v>55</v>
      </c>
      <c r="D1" s="63" t="s">
        <v>56</v>
      </c>
      <c r="E1" s="64" t="s">
        <v>57</v>
      </c>
      <c r="F1" s="64" t="s">
        <v>58</v>
      </c>
      <c r="G1" s="63" t="s">
        <v>59</v>
      </c>
      <c r="H1" s="63" t="s">
        <v>60</v>
      </c>
      <c r="I1" s="65" t="s">
        <v>61</v>
      </c>
      <c r="J1" s="70" t="s">
        <v>118</v>
      </c>
      <c r="K1" s="74"/>
      <c r="L1" s="67" t="s">
        <v>62</v>
      </c>
      <c r="M1" s="66" t="s">
        <v>63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" customFormat="1" x14ac:dyDescent="0.25">
      <c r="A2" s="72" t="s">
        <v>81</v>
      </c>
      <c r="B2" s="112" t="s">
        <v>84</v>
      </c>
      <c r="C2" s="2" t="s">
        <v>88</v>
      </c>
      <c r="D2" s="2" t="s">
        <v>119</v>
      </c>
      <c r="E2" s="2"/>
      <c r="F2" s="2"/>
      <c r="G2" s="2"/>
      <c r="H2" s="2"/>
      <c r="I2" s="4"/>
      <c r="J2" s="114"/>
      <c r="K2" s="74"/>
      <c r="L2" s="75">
        <f>COUNTIF(TableContact[Team],M2)</f>
        <v>4</v>
      </c>
      <c r="M2" s="76" t="str">
        <f>IFERROR(INDEX(TableContact[Team],MATCH(0,INDEX(COUNTIF(M$1:$M1,TableContact[Team]),),0)),"")</f>
        <v>Team 1</v>
      </c>
      <c r="N2" s="74" t="str">
        <f>IF(COLUMNS($N$1:N$1)&lt;=$L2,INDEX(TableContact[[Name]:[Name]],_xlfn.AGGREGATE(15,3,(TableContact[[Team]:[Team]]=$M2)/(TableContact[[Team]:[Team]]=$M2)*ROW(TableContact[[Team]:[Team]])-1,COLUMNS($N$1:N$1))),"")</f>
        <v>Name 1</v>
      </c>
      <c r="O2" s="74" t="str">
        <f>IF(COLUMNS($N$1:O$1)&lt;=$L2,INDEX(TableContact[[Name]:[Name]],_xlfn.AGGREGATE(15,3,(TableContact[[Team]:[Team]]=$M2)/(TableContact[[Team]:[Team]]=$M2)*ROW(TableContact[[Team]:[Team]])-1,COLUMNS($N$1:O$1))),"")</f>
        <v>Name 2</v>
      </c>
      <c r="P2" s="74" t="str">
        <f>IF(COLUMNS($N$1:P$1)&lt;=$L2,INDEX(TableContact[[Name]:[Name]],_xlfn.AGGREGATE(15,3,(TableContact[[Team]:[Team]]=$M2)/(TableContact[[Team]:[Team]]=$M2)*ROW(TableContact[[Team]:[Team]])-1,COLUMNS($N$1:P$1))),"")</f>
        <v>Name 3</v>
      </c>
      <c r="Q2" s="74" t="str">
        <f>IF(COLUMNS($N$1:Q$1)&lt;=$L2,INDEX(TableContact[[Name]:[Name]],_xlfn.AGGREGATE(15,3,(TableContact[[Team]:[Team]]=$M2)/(TableContact[[Team]:[Team]]=$M2)*ROW(TableContact[[Team]:[Team]])-1,COLUMNS($N$1:Q$1))),"")</f>
        <v>Name 4</v>
      </c>
      <c r="R2" s="74" t="str">
        <f>IF(COLUMNS($N$1:R$1)&lt;=$L2,INDEX(TableContact[[Name]:[Name]],_xlfn.AGGREGATE(15,3,(TableContact[[Team]:[Team]]=$M2)/(TableContact[[Team]:[Team]]=$M2)*ROW(TableContact[[Team]:[Team]])-1,COLUMNS($N$1:R$1))),"")</f>
        <v/>
      </c>
      <c r="S2" s="74" t="str">
        <f>IF(COLUMNS($N$1:S$1)&lt;=$L2,INDEX(TableContact[[Name]:[Name]],_xlfn.AGGREGATE(15,3,(TableContact[[Team]:[Team]]=$M2)/(TableContact[[Team]:[Team]]=$M2)*ROW(TableContact[[Team]:[Team]])-1,COLUMNS($N$1:S$1))),"")</f>
        <v/>
      </c>
      <c r="T2" s="74" t="str">
        <f>IF(COLUMNS($N$1:T$1)&lt;=$L2,INDEX(TableContact[[Name]:[Name]],_xlfn.AGGREGATE(15,3,(TableContact[[Team]:[Team]]=$M2)/(TableContact[[Team]:[Team]]=$M2)*ROW(TableContact[[Team]:[Team]])-1,COLUMNS($N$1:T$1))),"")</f>
        <v/>
      </c>
      <c r="U2" s="74" t="str">
        <f>IF(COLUMNS($N$1:U$1)&lt;=$L2,INDEX(TableContact[[Name]:[Name]],_xlfn.AGGREGATE(15,3,(TableContact[[Team]:[Team]]=$M2)/(TableContact[[Team]:[Team]]=$M2)*ROW(TableContact[[Team]:[Team]])-1,COLUMNS($N$1:U$1))),"")</f>
        <v/>
      </c>
      <c r="V2" s="74" t="str">
        <f>IF(COLUMNS($N$1:V$1)&lt;=$L2,INDEX(TableContact[[Name]:[Name]],_xlfn.AGGREGATE(15,3,(TableContact[[Team]:[Team]]=$M2)/(TableContact[[Team]:[Team]]=$M2)*ROW(TableContact[[Team]:[Team]])-1,COLUMNS($N$1:V$1))),"")</f>
        <v/>
      </c>
      <c r="W2" s="74" t="str">
        <f>IF(COLUMNS($N$1:W$1)&lt;=$L2,INDEX(TableContact[[Name]:[Name]],_xlfn.AGGREGATE(15,3,(TableContact[[Team]:[Team]]=$M2)/(TableContact[[Team]:[Team]]=$M2)*ROW(TableContact[[Team]:[Team]])-1,COLUMNS($N$1:W$1))),"")</f>
        <v/>
      </c>
      <c r="X2" s="74" t="str">
        <f>IF(COLUMNS($N$1:X$1)&lt;=$L2,INDEX(TableContact[[Name]:[Name]],_xlfn.AGGREGATE(15,3,(TableContact[[Team]:[Team]]=$M2)/(TableContact[[Team]:[Team]]=$M2)*ROW(TableContact[[Team]:[Team]])-1,COLUMNS($N$1:X$1))),"")</f>
        <v/>
      </c>
      <c r="Y2" s="74" t="str">
        <f>IF(COLUMNS($N$1:Y$1)&lt;=$L2,INDEX(TableContact[[Name]:[Name]],_xlfn.AGGREGATE(15,3,(TableContact[[Team]:[Team]]=$M2)/(TableContact[[Team]:[Team]]=$M2)*ROW(TableContact[[Team]:[Team]])-1,COLUMNS($N$1:Y$1))),"")</f>
        <v/>
      </c>
      <c r="Z2" s="74" t="str">
        <f>IF(COLUMNS($N$1:Z$1)&lt;=$L2,INDEX(TableContact[[Name]:[Name]],_xlfn.AGGREGATE(15,3,(TableContact[[Team]:[Team]]=$M2)/(TableContact[[Team]:[Team]]=$M2)*ROW(TableContact[[Team]:[Team]])-1,COLUMNS($N$1:Z$1))),"")</f>
        <v/>
      </c>
      <c r="AA2" s="74" t="str">
        <f>IF(COLUMNS($N$1:AA$1)&lt;=$L2,INDEX(TableContact[[Name]:[Name]],_xlfn.AGGREGATE(15,3,(TableContact[[Team]:[Team]]=$M2)/(TableContact[[Team]:[Team]]=$M2)*ROW(TableContact[[Team]:[Team]])-1,COLUMNS($N$1:AA$1))),"")</f>
        <v/>
      </c>
      <c r="AB2" s="74" t="str">
        <f>IF(COLUMNS($N$1:AB$1)&lt;=$L2,INDEX(TableContact[[Name]:[Name]],_xlfn.AGGREGATE(15,3,(TableContact[[Team]:[Team]]=$M2)/(TableContact[[Team]:[Team]]=$M2)*ROW(TableContact[[Team]:[Team]])-1,COLUMNS($N$1:AB$1))),"")</f>
        <v/>
      </c>
      <c r="AC2" s="74" t="str">
        <f>IF(COLUMNS($N$1:AC$1)&lt;=$L2,INDEX(TableContact[[Name]:[Name]],_xlfn.AGGREGATE(15,3,(TableContact[[Team]:[Team]]=$M2)/(TableContact[[Team]:[Team]]=$M2)*ROW(TableContact[[Team]:[Team]])-1,COLUMNS($N$1:AC$1))),"")</f>
        <v/>
      </c>
      <c r="AD2" s="74" t="str">
        <f>IF(COLUMNS($N$1:AD$1)&lt;=$L2,INDEX(TableContact[[Name]:[Name]],_xlfn.AGGREGATE(15,3,(TableContact[[Team]:[Team]]=$M2)/(TableContact[[Team]:[Team]]=$M2)*ROW(TableContact[[Team]:[Team]])-1,COLUMNS($N$1:AD$1))),"")</f>
        <v/>
      </c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56" s="1" customFormat="1" x14ac:dyDescent="0.25">
      <c r="A3" s="72" t="s">
        <v>81</v>
      </c>
      <c r="B3" s="2" t="s">
        <v>85</v>
      </c>
      <c r="C3" s="2" t="s">
        <v>89</v>
      </c>
      <c r="D3" s="2" t="s">
        <v>119</v>
      </c>
      <c r="E3" s="57" t="s">
        <v>43</v>
      </c>
      <c r="F3" s="57" t="s">
        <v>43</v>
      </c>
      <c r="G3" s="57"/>
      <c r="H3" s="57"/>
      <c r="I3" s="4"/>
      <c r="J3" s="114"/>
      <c r="K3" s="74"/>
      <c r="L3" s="75">
        <f>COUNTIF(TableContact[Team],M3)</f>
        <v>6</v>
      </c>
      <c r="M3" s="76" t="str">
        <f>IFERROR(INDEX(TableContact[Team],MATCH(0,INDEX(COUNTIF(M$1:$M2,TableContact[Team]),),0)),"")</f>
        <v>Team 2</v>
      </c>
      <c r="N3" s="74" t="str">
        <f>IF(COLUMNS($N$1:N$1)&lt;=$L3,INDEX(TableContact[[Name]:[Name]],_xlfn.AGGREGATE(15,3,(TableContact[[Team]:[Team]]=$M3)/(TableContact[[Team]:[Team]]=$M3)*ROW(TableContact[[Team]:[Team]])-1,COLUMNS($N$1:N$1))),"")</f>
        <v>Name 5</v>
      </c>
      <c r="O3" s="74" t="str">
        <f>IF(COLUMNS($N$1:O$1)&lt;=$L3,INDEX(TableContact[[Name]:[Name]],_xlfn.AGGREGATE(15,3,(TableContact[[Team]:[Team]]=$M3)/(TableContact[[Team]:[Team]]=$M3)*ROW(TableContact[[Team]:[Team]])-1,COLUMNS($N$1:O$1))),"")</f>
        <v>Name 6</v>
      </c>
      <c r="P3" s="74" t="str">
        <f>IF(COLUMNS($N$1:P$1)&lt;=$L3,INDEX(TableContact[[Name]:[Name]],_xlfn.AGGREGATE(15,3,(TableContact[[Team]:[Team]]=$M3)/(TableContact[[Team]:[Team]]=$M3)*ROW(TableContact[[Team]:[Team]])-1,COLUMNS($N$1:P$1))),"")</f>
        <v>Name 7</v>
      </c>
      <c r="Q3" s="74" t="str">
        <f>IF(COLUMNS($N$1:Q$1)&lt;=$L3,INDEX(TableContact[[Name]:[Name]],_xlfn.AGGREGATE(15,3,(TableContact[[Team]:[Team]]=$M3)/(TableContact[[Team]:[Team]]=$M3)*ROW(TableContact[[Team]:[Team]])-1,COLUMNS($N$1:Q$1))),"")</f>
        <v>Name 8</v>
      </c>
      <c r="R3" s="74" t="str">
        <f>IF(COLUMNS($N$1:R$1)&lt;=$L3,INDEX(TableContact[[Name]:[Name]],_xlfn.AGGREGATE(15,3,(TableContact[[Team]:[Team]]=$M3)/(TableContact[[Team]:[Team]]=$M3)*ROW(TableContact[[Team]:[Team]])-1,COLUMNS($N$1:R$1))),"")</f>
        <v>Name 9</v>
      </c>
      <c r="S3" s="74" t="str">
        <f>IF(COLUMNS($N$1:S$1)&lt;=$L3,INDEX(TableContact[[Name]:[Name]],_xlfn.AGGREGATE(15,3,(TableContact[[Team]:[Team]]=$M3)/(TableContact[[Team]:[Team]]=$M3)*ROW(TableContact[[Team]:[Team]])-1,COLUMNS($N$1:S$1))),"")</f>
        <v>Name 10</v>
      </c>
      <c r="T3" s="74" t="str">
        <f>IF(COLUMNS($N$1:T$1)&lt;=$L3,INDEX(TableContact[[Name]:[Name]],_xlfn.AGGREGATE(15,3,(TableContact[[Team]:[Team]]=$M3)/(TableContact[[Team]:[Team]]=$M3)*ROW(TableContact[[Team]:[Team]])-1,COLUMNS($N$1:T$1))),"")</f>
        <v/>
      </c>
      <c r="U3" s="74" t="str">
        <f>IF(COLUMNS($N$1:U$1)&lt;=$L3,INDEX(TableContact[[Name]:[Name]],_xlfn.AGGREGATE(15,3,(TableContact[[Team]:[Team]]=$M3)/(TableContact[[Team]:[Team]]=$M3)*ROW(TableContact[[Team]:[Team]])-1,COLUMNS($N$1:U$1))),"")</f>
        <v/>
      </c>
      <c r="V3" s="74" t="str">
        <f>IF(COLUMNS($N$1:V$1)&lt;=$L3,INDEX(TableContact[[Name]:[Name]],_xlfn.AGGREGATE(15,3,(TableContact[[Team]:[Team]]=$M3)/(TableContact[[Team]:[Team]]=$M3)*ROW(TableContact[[Team]:[Team]])-1,COLUMNS($N$1:V$1))),"")</f>
        <v/>
      </c>
      <c r="W3" s="74" t="str">
        <f>IF(COLUMNS($N$1:W$1)&lt;=$L3,INDEX(TableContact[[Name]:[Name]],_xlfn.AGGREGATE(15,3,(TableContact[[Team]:[Team]]=$M3)/(TableContact[[Team]:[Team]]=$M3)*ROW(TableContact[[Team]:[Team]])-1,COLUMNS($N$1:W$1))),"")</f>
        <v/>
      </c>
      <c r="X3" s="74" t="str">
        <f>IF(COLUMNS($N$1:X$1)&lt;=$L3,INDEX(TableContact[[Name]:[Name]],_xlfn.AGGREGATE(15,3,(TableContact[[Team]:[Team]]=$M3)/(TableContact[[Team]:[Team]]=$M3)*ROW(TableContact[[Team]:[Team]])-1,COLUMNS($N$1:X$1))),"")</f>
        <v/>
      </c>
      <c r="Y3" s="74" t="str">
        <f>IF(COLUMNS($N$1:Y$1)&lt;=$L3,INDEX(TableContact[[Name]:[Name]],_xlfn.AGGREGATE(15,3,(TableContact[[Team]:[Team]]=$M3)/(TableContact[[Team]:[Team]]=$M3)*ROW(TableContact[[Team]:[Team]])-1,COLUMNS($N$1:Y$1))),"")</f>
        <v/>
      </c>
      <c r="Z3" s="74" t="str">
        <f>IF(COLUMNS($N$1:Z$1)&lt;=$L3,INDEX(TableContact[[Name]:[Name]],_xlfn.AGGREGATE(15,3,(TableContact[[Team]:[Team]]=$M3)/(TableContact[[Team]:[Team]]=$M3)*ROW(TableContact[[Team]:[Team]])-1,COLUMNS($N$1:Z$1))),"")</f>
        <v/>
      </c>
      <c r="AA3" s="74" t="str">
        <f>IF(COLUMNS($N$1:AA$1)&lt;=$L3,INDEX(TableContact[[Name]:[Name]],_xlfn.AGGREGATE(15,3,(TableContact[[Team]:[Team]]=$M3)/(TableContact[[Team]:[Team]]=$M3)*ROW(TableContact[[Team]:[Team]])-1,COLUMNS($N$1:AA$1))),"")</f>
        <v/>
      </c>
      <c r="AB3" s="74" t="str">
        <f>IF(COLUMNS($N$1:AB$1)&lt;=$L3,INDEX(TableContact[[Name]:[Name]],_xlfn.AGGREGATE(15,3,(TableContact[[Team]:[Team]]=$M3)/(TableContact[[Team]:[Team]]=$M3)*ROW(TableContact[[Team]:[Team]])-1,COLUMNS($N$1:AB$1))),"")</f>
        <v/>
      </c>
      <c r="AC3" s="74" t="str">
        <f>IF(COLUMNS($N$1:AC$1)&lt;=$L3,INDEX(TableContact[[Name]:[Name]],_xlfn.AGGREGATE(15,3,(TableContact[[Team]:[Team]]=$M3)/(TableContact[[Team]:[Team]]=$M3)*ROW(TableContact[[Team]:[Team]])-1,COLUMNS($N$1:AC$1))),"")</f>
        <v/>
      </c>
      <c r="AD3" s="74" t="str">
        <f>IF(COLUMNS($N$1:AD$1)&lt;=$L3,INDEX(TableContact[[Name]:[Name]],_xlfn.AGGREGATE(15,3,(TableContact[[Team]:[Team]]=$M3)/(TableContact[[Team]:[Team]]=$M3)*ROW(TableContact[[Team]:[Team]])-1,COLUMNS($N$1:AD$1))),"")</f>
        <v/>
      </c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1:56" s="1" customFormat="1" ht="14.25" customHeight="1" x14ac:dyDescent="0.25">
      <c r="A4" s="72" t="s">
        <v>81</v>
      </c>
      <c r="B4" s="112" t="s">
        <v>86</v>
      </c>
      <c r="C4" s="2" t="s">
        <v>90</v>
      </c>
      <c r="D4" s="2" t="s">
        <v>119</v>
      </c>
      <c r="E4" s="3"/>
      <c r="F4" s="3"/>
      <c r="G4" s="3"/>
      <c r="H4" s="3"/>
      <c r="I4" s="4"/>
      <c r="J4" s="114"/>
      <c r="K4" s="74"/>
      <c r="L4" s="75">
        <f>COUNTIF(TableContact[Team],M4)</f>
        <v>7</v>
      </c>
      <c r="M4" s="76" t="str">
        <f>IFERROR(INDEX(TableContact[Team],MATCH(0,INDEX(COUNTIF(M$1:$M3,TableContact[Team]),),0)),"")</f>
        <v>Team 3</v>
      </c>
      <c r="N4" s="74" t="str">
        <f>IF(COLUMNS($N$1:N$1)&lt;=$L4,INDEX(TableContact[[Name]:[Name]],_xlfn.AGGREGATE(15,3,(TableContact[[Team]:[Team]]=$M4)/(TableContact[[Team]:[Team]]=$M4)*ROW(TableContact[[Team]:[Team]])-1,COLUMNS($N$1:N$1))),"")</f>
        <v>Name 11</v>
      </c>
      <c r="O4" s="74" t="str">
        <f>IF(COLUMNS($N$1:O$1)&lt;=$L4,INDEX(TableContact[[Name]:[Name]],_xlfn.AGGREGATE(15,3,(TableContact[[Team]:[Team]]=$M4)/(TableContact[[Team]:[Team]]=$M4)*ROW(TableContact[[Team]:[Team]])-1,COLUMNS($N$1:O$1))),"")</f>
        <v>Name 12</v>
      </c>
      <c r="P4" s="74" t="str">
        <f>IF(COLUMNS($N$1:P$1)&lt;=$L4,INDEX(TableContact[[Name]:[Name]],_xlfn.AGGREGATE(15,3,(TableContact[[Team]:[Team]]=$M4)/(TableContact[[Team]:[Team]]=$M4)*ROW(TableContact[[Team]:[Team]])-1,COLUMNS($N$1:P$1))),"")</f>
        <v>Name 13</v>
      </c>
      <c r="Q4" s="74" t="str">
        <f>IF(COLUMNS($N$1:Q$1)&lt;=$L4,INDEX(TableContact[[Name]:[Name]],_xlfn.AGGREGATE(15,3,(TableContact[[Team]:[Team]]=$M4)/(TableContact[[Team]:[Team]]=$M4)*ROW(TableContact[[Team]:[Team]])-1,COLUMNS($N$1:Q$1))),"")</f>
        <v>Name 14</v>
      </c>
      <c r="R4" s="74" t="str">
        <f>IF(COLUMNS($N$1:R$1)&lt;=$L4,INDEX(TableContact[[Name]:[Name]],_xlfn.AGGREGATE(15,3,(TableContact[[Team]:[Team]]=$M4)/(TableContact[[Team]:[Team]]=$M4)*ROW(TableContact[[Team]:[Team]])-1,COLUMNS($N$1:R$1))),"")</f>
        <v>Name 15</v>
      </c>
      <c r="S4" s="74" t="str">
        <f>IF(COLUMNS($N$1:S$1)&lt;=$L4,INDEX(TableContact[[Name]:[Name]],_xlfn.AGGREGATE(15,3,(TableContact[[Team]:[Team]]=$M4)/(TableContact[[Team]:[Team]]=$M4)*ROW(TableContact[[Team]:[Team]])-1,COLUMNS($N$1:S$1))),"")</f>
        <v>Name 16</v>
      </c>
      <c r="T4" s="74" t="str">
        <f>IF(COLUMNS($N$1:T$1)&lt;=$L4,INDEX(TableContact[[Name]:[Name]],_xlfn.AGGREGATE(15,3,(TableContact[[Team]:[Team]]=$M4)/(TableContact[[Team]:[Team]]=$M4)*ROW(TableContact[[Team]:[Team]])-1,COLUMNS($N$1:T$1))),"")</f>
        <v>Name 17</v>
      </c>
      <c r="U4" s="74" t="str">
        <f>IF(COLUMNS($N$1:U$1)&lt;=$L4,INDEX(TableContact[[Name]:[Name]],_xlfn.AGGREGATE(15,3,(TableContact[[Team]:[Team]]=$M4)/(TableContact[[Team]:[Team]]=$M4)*ROW(TableContact[[Team]:[Team]])-1,COLUMNS($N$1:U$1))),"")</f>
        <v/>
      </c>
      <c r="V4" s="74" t="str">
        <f>IF(COLUMNS($N$1:V$1)&lt;=$L4,INDEX(TableContact[[Name]:[Name]],_xlfn.AGGREGATE(15,3,(TableContact[[Team]:[Team]]=$M4)/(TableContact[[Team]:[Team]]=$M4)*ROW(TableContact[[Team]:[Team]])-1,COLUMNS($N$1:V$1))),"")</f>
        <v/>
      </c>
      <c r="W4" s="74" t="str">
        <f>IF(COLUMNS($N$1:W$1)&lt;=$L4,INDEX(TableContact[[Name]:[Name]],_xlfn.AGGREGATE(15,3,(TableContact[[Team]:[Team]]=$M4)/(TableContact[[Team]:[Team]]=$M4)*ROW(TableContact[[Team]:[Team]])-1,COLUMNS($N$1:W$1))),"")</f>
        <v/>
      </c>
      <c r="X4" s="74" t="str">
        <f>IF(COLUMNS($N$1:X$1)&lt;=$L4,INDEX(TableContact[[Name]:[Name]],_xlfn.AGGREGATE(15,3,(TableContact[[Team]:[Team]]=$M4)/(TableContact[[Team]:[Team]]=$M4)*ROW(TableContact[[Team]:[Team]])-1,COLUMNS($N$1:X$1))),"")</f>
        <v/>
      </c>
      <c r="Y4" s="74" t="str">
        <f>IF(COLUMNS($N$1:Y$1)&lt;=$L4,INDEX(TableContact[[Name]:[Name]],_xlfn.AGGREGATE(15,3,(TableContact[[Team]:[Team]]=$M4)/(TableContact[[Team]:[Team]]=$M4)*ROW(TableContact[[Team]:[Team]])-1,COLUMNS($N$1:Y$1))),"")</f>
        <v/>
      </c>
      <c r="Z4" s="74" t="str">
        <f>IF(COLUMNS($N$1:Z$1)&lt;=$L4,INDEX(TableContact[[Name]:[Name]],_xlfn.AGGREGATE(15,3,(TableContact[[Team]:[Team]]=$M4)/(TableContact[[Team]:[Team]]=$M4)*ROW(TableContact[[Team]:[Team]])-1,COLUMNS($N$1:Z$1))),"")</f>
        <v/>
      </c>
      <c r="AA4" s="74" t="str">
        <f>IF(COLUMNS($N$1:AA$1)&lt;=$L4,INDEX(TableContact[[Name]:[Name]],_xlfn.AGGREGATE(15,3,(TableContact[[Team]:[Team]]=$M4)/(TableContact[[Team]:[Team]]=$M4)*ROW(TableContact[[Team]:[Team]])-1,COLUMNS($N$1:AA$1))),"")</f>
        <v/>
      </c>
      <c r="AB4" s="74" t="str">
        <f>IF(COLUMNS($N$1:AB$1)&lt;=$L4,INDEX(TableContact[[Name]:[Name]],_xlfn.AGGREGATE(15,3,(TableContact[[Team]:[Team]]=$M4)/(TableContact[[Team]:[Team]]=$M4)*ROW(TableContact[[Team]:[Team]])-1,COLUMNS($N$1:AB$1))),"")</f>
        <v/>
      </c>
      <c r="AC4" s="74" t="str">
        <f>IF(COLUMNS($N$1:AC$1)&lt;=$L4,INDEX(TableContact[[Name]:[Name]],_xlfn.AGGREGATE(15,3,(TableContact[[Team]:[Team]]=$M4)/(TableContact[[Team]:[Team]]=$M4)*ROW(TableContact[[Team]:[Team]])-1,COLUMNS($N$1:AC$1))),"")</f>
        <v/>
      </c>
      <c r="AD4" s="74" t="str">
        <f>IF(COLUMNS($N$1:AD$1)&lt;=$L4,INDEX(TableContact[[Name]:[Name]],_xlfn.AGGREGATE(15,3,(TableContact[[Team]:[Team]]=$M4)/(TableContact[[Team]:[Team]]=$M4)*ROW(TableContact[[Team]:[Team]])-1,COLUMNS($N$1:AD$1))),"")</f>
        <v/>
      </c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</row>
    <row r="5" spans="1:56" s="1" customFormat="1" x14ac:dyDescent="0.25">
      <c r="A5" s="72" t="s">
        <v>81</v>
      </c>
      <c r="B5" s="2" t="s">
        <v>87</v>
      </c>
      <c r="C5" s="2" t="s">
        <v>91</v>
      </c>
      <c r="D5" s="2" t="s">
        <v>119</v>
      </c>
      <c r="E5" s="57" t="s">
        <v>43</v>
      </c>
      <c r="F5" s="57" t="s">
        <v>43</v>
      </c>
      <c r="G5" s="57"/>
      <c r="H5" s="57"/>
      <c r="I5" s="4"/>
      <c r="J5" s="114"/>
      <c r="K5" s="74"/>
      <c r="L5" s="75">
        <f>COUNTIF(TableContact[Team],M5)</f>
        <v>0</v>
      </c>
      <c r="M5" s="76" t="str" cm="1">
        <f t="array" ref="M5">IFERROR(INDEX(TableContact[Team],MATCH(0,INDEX(COUNTIF(M$1:$M4,TableContact[Team]),),0)),"")</f>
        <v/>
      </c>
      <c r="N5" s="74" t="str">
        <f>IF(COLUMNS($N$1:N$1)&lt;=$L5,INDEX(TableContact[[Name]:[Name]],_xlfn.AGGREGATE(15,3,(TableContact[[Team]:[Team]]=$M5)/(TableContact[[Team]:[Team]]=$M5)*ROW(TableContact[[Team]:[Team]])-1,COLUMNS($N$1:N$1))),"")</f>
        <v/>
      </c>
      <c r="O5" s="74" t="str">
        <f>IF(COLUMNS($N$1:O$1)&lt;=$L5,INDEX(TableContact[[Name]:[Name]],_xlfn.AGGREGATE(15,3,(TableContact[[Team]:[Team]]=$M5)/(TableContact[[Team]:[Team]]=$M5)*ROW(TableContact[[Team]:[Team]])-1,COLUMNS($N$1:O$1))),"")</f>
        <v/>
      </c>
      <c r="P5" s="74" t="str">
        <f>IF(COLUMNS($N$1:P$1)&lt;=$L5,INDEX(TableContact[[Name]:[Name]],_xlfn.AGGREGATE(15,3,(TableContact[[Team]:[Team]]=$M5)/(TableContact[[Team]:[Team]]=$M5)*ROW(TableContact[[Team]:[Team]])-1,COLUMNS($N$1:P$1))),"")</f>
        <v/>
      </c>
      <c r="Q5" s="74" t="str">
        <f>IF(COLUMNS($N$1:Q$1)&lt;=$L5,INDEX(TableContact[[Name]:[Name]],_xlfn.AGGREGATE(15,3,(TableContact[[Team]:[Team]]=$M5)/(TableContact[[Team]:[Team]]=$M5)*ROW(TableContact[[Team]:[Team]])-1,COLUMNS($N$1:Q$1))),"")</f>
        <v/>
      </c>
      <c r="R5" s="74" t="str">
        <f>IF(COLUMNS($N$1:R$1)&lt;=$L5,INDEX(TableContact[[Name]:[Name]],_xlfn.AGGREGATE(15,3,(TableContact[[Team]:[Team]]=$M5)/(TableContact[[Team]:[Team]]=$M5)*ROW(TableContact[[Team]:[Team]])-1,COLUMNS($N$1:R$1))),"")</f>
        <v/>
      </c>
      <c r="S5" s="74" t="str">
        <f>IF(COLUMNS($N$1:S$1)&lt;=$L5,INDEX(TableContact[[Name]:[Name]],_xlfn.AGGREGATE(15,3,(TableContact[[Team]:[Team]]=$M5)/(TableContact[[Team]:[Team]]=$M5)*ROW(TableContact[[Team]:[Team]])-1,COLUMNS($N$1:S$1))),"")</f>
        <v/>
      </c>
      <c r="T5" s="74" t="str">
        <f>IF(COLUMNS($N$1:T$1)&lt;=$L5,INDEX(TableContact[[Name]:[Name]],_xlfn.AGGREGATE(15,3,(TableContact[[Team]:[Team]]=$M5)/(TableContact[[Team]:[Team]]=$M5)*ROW(TableContact[[Team]:[Team]])-1,COLUMNS($N$1:T$1))),"")</f>
        <v/>
      </c>
      <c r="U5" s="74" t="str">
        <f>IF(COLUMNS($N$1:U$1)&lt;=$L5,INDEX(TableContact[[Name]:[Name]],_xlfn.AGGREGATE(15,3,(TableContact[[Team]:[Team]]=$M5)/(TableContact[[Team]:[Team]]=$M5)*ROW(TableContact[[Team]:[Team]])-1,COLUMNS($N$1:U$1))),"")</f>
        <v/>
      </c>
      <c r="V5" s="74" t="str">
        <f>IF(COLUMNS($N$1:V$1)&lt;=$L5,INDEX(TableContact[[Name]:[Name]],_xlfn.AGGREGATE(15,3,(TableContact[[Team]:[Team]]=$M5)/(TableContact[[Team]:[Team]]=$M5)*ROW(TableContact[[Team]:[Team]])-1,COLUMNS($N$1:V$1))),"")</f>
        <v/>
      </c>
      <c r="W5" s="74" t="str">
        <f>IF(COLUMNS($N$1:W$1)&lt;=$L5,INDEX(TableContact[[Name]:[Name]],_xlfn.AGGREGATE(15,3,(TableContact[[Team]:[Team]]=$M5)/(TableContact[[Team]:[Team]]=$M5)*ROW(TableContact[[Team]:[Team]])-1,COLUMNS($N$1:W$1))),"")</f>
        <v/>
      </c>
      <c r="X5" s="74" t="str">
        <f>IF(COLUMNS($N$1:X$1)&lt;=$L5,INDEX(TableContact[[Name]:[Name]],_xlfn.AGGREGATE(15,3,(TableContact[[Team]:[Team]]=$M5)/(TableContact[[Team]:[Team]]=$M5)*ROW(TableContact[[Team]:[Team]])-1,COLUMNS($N$1:X$1))),"")</f>
        <v/>
      </c>
      <c r="Y5" s="74" t="str">
        <f>IF(COLUMNS($N$1:Y$1)&lt;=$L5,INDEX(TableContact[[Name]:[Name]],_xlfn.AGGREGATE(15,3,(TableContact[[Team]:[Team]]=$M5)/(TableContact[[Team]:[Team]]=$M5)*ROW(TableContact[[Team]:[Team]])-1,COLUMNS($N$1:Y$1))),"")</f>
        <v/>
      </c>
      <c r="Z5" s="74" t="str">
        <f>IF(COLUMNS($N$1:Z$1)&lt;=$L5,INDEX(TableContact[[Name]:[Name]],_xlfn.AGGREGATE(15,3,(TableContact[[Team]:[Team]]=$M5)/(TableContact[[Team]:[Team]]=$M5)*ROW(TableContact[[Team]:[Team]])-1,COLUMNS($N$1:Z$1))),"")</f>
        <v/>
      </c>
      <c r="AA5" s="74" t="str">
        <f>IF(COLUMNS($N$1:AA$1)&lt;=$L5,INDEX(TableContact[[Name]:[Name]],_xlfn.AGGREGATE(15,3,(TableContact[[Team]:[Team]]=$M5)/(TableContact[[Team]:[Team]]=$M5)*ROW(TableContact[[Team]:[Team]])-1,COLUMNS($N$1:AA$1))),"")</f>
        <v/>
      </c>
      <c r="AB5" s="74" t="str">
        <f>IF(COLUMNS($N$1:AB$1)&lt;=$L5,INDEX(TableContact[[Name]:[Name]],_xlfn.AGGREGATE(15,3,(TableContact[[Team]:[Team]]=$M5)/(TableContact[[Team]:[Team]]=$M5)*ROW(TableContact[[Team]:[Team]])-1,COLUMNS($N$1:AB$1))),"")</f>
        <v/>
      </c>
      <c r="AC5" s="74" t="str">
        <f>IF(COLUMNS($N$1:AC$1)&lt;=$L5,INDEX(TableContact[[Name]:[Name]],_xlfn.AGGREGATE(15,3,(TableContact[[Team]:[Team]]=$M5)/(TableContact[[Team]:[Team]]=$M5)*ROW(TableContact[[Team]:[Team]])-1,COLUMNS($N$1:AC$1))),"")</f>
        <v/>
      </c>
      <c r="AD5" s="74" t="str">
        <f>IF(COLUMNS($N$1:AD$1)&lt;=$L5,INDEX(TableContact[[Name]:[Name]],_xlfn.AGGREGATE(15,3,(TableContact[[Team]:[Team]]=$M5)/(TableContact[[Team]:[Team]]=$M5)*ROW(TableContact[[Team]:[Team]])-1,COLUMNS($N$1:AD$1))),"")</f>
        <v/>
      </c>
      <c r="AE5" s="74" t="str">
        <f>IF(COLUMNS($N$1:AE$1)&lt;=$L5,INDEX(TableContact[[Name]:[Name]],_xlfn.AGGREGATE(15,3,(TableContact[[Team]:[Team]]=$M5)/(TableContact[[Team]:[Team]]=$M5)*ROW(TableContact[[Team]:[Team]])-1,COLUMNS($N$1:AE$1))),"")</f>
        <v/>
      </c>
      <c r="AF5" s="74" t="str">
        <f>IF(COLUMNS($N$1:AF$1)&lt;=$L5,INDEX(TableContact[[Name]:[Name]],_xlfn.AGGREGATE(15,3,(TableContact[[Team]:[Team]]=$M5)/(TableContact[[Team]:[Team]]=$M5)*ROW(TableContact[[Team]:[Team]])-1,COLUMNS($N$1:AF$1))),"")</f>
        <v/>
      </c>
      <c r="AG5" s="74" t="str">
        <f>IF(COLUMNS($N$1:AG$1)&lt;=$L5,INDEX(TableContact[[Name]:[Name]],_xlfn.AGGREGATE(15,3,(TableContact[[Team]:[Team]]=$M5)/(TableContact[[Team]:[Team]]=$M5)*ROW(TableContact[[Team]:[Team]])-1,COLUMNS($N$1:AG$1))),"")</f>
        <v/>
      </c>
      <c r="AH5" s="74" t="str">
        <f>IF(COLUMNS($N$1:AH$1)&lt;=$L5,INDEX(TableContact[[Name]:[Name]],_xlfn.AGGREGATE(15,3,(TableContact[[Team]:[Team]]=$M5)/(TableContact[[Team]:[Team]]=$M5)*ROW(TableContact[[Team]:[Team]])-1,COLUMNS($N$1:AH$1))),"")</f>
        <v/>
      </c>
      <c r="AI5" s="74" t="str">
        <f>IF(COLUMNS($N$1:AI$1)&lt;=$L5,INDEX(TableContact[[Name]:[Name]],_xlfn.AGGREGATE(15,3,(TableContact[[Team]:[Team]]=$M5)/(TableContact[[Team]:[Team]]=$M5)*ROW(TableContact[[Team]:[Team]])-1,COLUMNS($N$1:AI$1))),"")</f>
        <v/>
      </c>
      <c r="AJ5" s="74" t="str">
        <f>IF(COLUMNS($N$1:AJ$1)&lt;=$L5,INDEX(TableContact[[Name]:[Name]],_xlfn.AGGREGATE(15,3,(TableContact[[Team]:[Team]]=$M5)/(TableContact[[Team]:[Team]]=$M5)*ROW(TableContact[[Team]:[Team]])-1,COLUMNS($N$1:AJ$1))),"")</f>
        <v/>
      </c>
      <c r="AK5" s="74" t="str">
        <f>IF(COLUMNS($N$1:AK$1)&lt;=$L5,INDEX(TableContact[[Name]:[Name]],_xlfn.AGGREGATE(15,3,(TableContact[[Team]:[Team]]=$M5)/(TableContact[[Team]:[Team]]=$M5)*ROW(TableContact[[Team]:[Team]])-1,COLUMNS($N$1:AK$1))),"")</f>
        <v/>
      </c>
      <c r="AL5" s="74" t="str">
        <f>IF(COLUMNS($N$1:AL$1)&lt;=$L5,INDEX(TableContact[[Name]:[Name]],_xlfn.AGGREGATE(15,3,(TableContact[[Team]:[Team]]=$M5)/(TableContact[[Team]:[Team]]=$M5)*ROW(TableContact[[Team]:[Team]])-1,COLUMNS($N$1:AL$1))),"")</f>
        <v/>
      </c>
      <c r="AM5" s="74" t="str">
        <f>IF(COLUMNS($N$1:AM$1)&lt;=$L5,INDEX(TableContact[[Name]:[Name]],_xlfn.AGGREGATE(15,3,(TableContact[[Team]:[Team]]=$M5)/(TableContact[[Team]:[Team]]=$M5)*ROW(TableContact[[Team]:[Team]])-1,COLUMNS($N$1:AM$1))),"")</f>
        <v/>
      </c>
      <c r="AN5" s="74" t="str">
        <f>IF(COLUMNS($N$1:AN$1)&lt;=$L5,INDEX(TableContact[[Name]:[Name]],_xlfn.AGGREGATE(15,3,(TableContact[[Team]:[Team]]=$M5)/(TableContact[[Team]:[Team]]=$M5)*ROW(TableContact[[Team]:[Team]])-1,COLUMNS($N$1:AN$1))),"")</f>
        <v/>
      </c>
      <c r="AO5" s="74" t="str">
        <f>IF(COLUMNS($N$1:AO$1)&lt;=$L5,INDEX(TableContact[[Name]:[Name]],_xlfn.AGGREGATE(15,3,(TableContact[[Team]:[Team]]=$M5)/(TableContact[[Team]:[Team]]=$M5)*ROW(TableContact[[Team]:[Team]])-1,COLUMNS($N$1:AO$1))),"")</f>
        <v/>
      </c>
      <c r="AP5" s="74" t="str">
        <f>IF(COLUMNS($N$1:AP$1)&lt;=$L5,INDEX(TableContact[[Name]:[Name]],_xlfn.AGGREGATE(15,3,(TableContact[[Team]:[Team]]=$M5)/(TableContact[[Team]:[Team]]=$M5)*ROW(TableContact[[Team]:[Team]])-1,COLUMNS($N$1:AP$1))),"")</f>
        <v/>
      </c>
      <c r="AQ5" s="74" t="str">
        <f>IF(COLUMNS($N$1:AQ$1)&lt;=$L5,INDEX(TableContact[[Name]:[Name]],_xlfn.AGGREGATE(15,3,(TableContact[[Team]:[Team]]=$M5)/(TableContact[[Team]:[Team]]=$M5)*ROW(TableContact[[Team]:[Team]])-1,COLUMNS($N$1:AQ$1))),"")</f>
        <v/>
      </c>
      <c r="AR5" s="74" t="str">
        <f>IF(COLUMNS($N$1:AR$1)&lt;=$L5,INDEX(TableContact[[Name]:[Name]],_xlfn.AGGREGATE(15,3,(TableContact[[Team]:[Team]]=$M5)/(TableContact[[Team]:[Team]]=$M5)*ROW(TableContact[[Team]:[Team]])-1,COLUMNS($N$1:AR$1))),"")</f>
        <v/>
      </c>
      <c r="AS5" s="74" t="str">
        <f>IF(COLUMNS($N$1:AS$1)&lt;=$L5,INDEX(TableContact[[Name]:[Name]],_xlfn.AGGREGATE(15,3,(TableContact[[Team]:[Team]]=$M5)/(TableContact[[Team]:[Team]]=$M5)*ROW(TableContact[[Team]:[Team]])-1,COLUMNS($N$1:AS$1))),"")</f>
        <v/>
      </c>
      <c r="AT5" s="74" t="str">
        <f>IF(COLUMNS($N$1:AT$1)&lt;=$L5,INDEX(TableContact[[Name]:[Name]],_xlfn.AGGREGATE(15,3,(TableContact[[Team]:[Team]]=$M5)/(TableContact[[Team]:[Team]]=$M5)*ROW(TableContact[[Team]:[Team]])-1,COLUMNS($N$1:AT$1))),"")</f>
        <v/>
      </c>
      <c r="AU5" s="74" t="str">
        <f>IF(COLUMNS($N$1:AU$1)&lt;=$L5,INDEX(TableContact[[Name]:[Name]],_xlfn.AGGREGATE(15,3,(TableContact[[Team]:[Team]]=$M5)/(TableContact[[Team]:[Team]]=$M5)*ROW(TableContact[[Team]:[Team]])-1,COLUMNS($N$1:AU$1))),"")</f>
        <v/>
      </c>
      <c r="AV5" s="74" t="str">
        <f>IF(COLUMNS($N$1:AV$1)&lt;=$L5,INDEX(TableContact[[Name]:[Name]],_xlfn.AGGREGATE(15,3,(TableContact[[Team]:[Team]]=$M5)/(TableContact[[Team]:[Team]]=$M5)*ROW(TableContact[[Team]:[Team]])-1,COLUMNS($N$1:AV$1))),"")</f>
        <v/>
      </c>
      <c r="AW5" s="74" t="str">
        <f>IF(COLUMNS($N$1:AW$1)&lt;=$L5,INDEX(TableContact[[Name]:[Name]],_xlfn.AGGREGATE(15,3,(TableContact[[Team]:[Team]]=$M5)/(TableContact[[Team]:[Team]]=$M5)*ROW(TableContact[[Team]:[Team]])-1,COLUMNS($N$1:AW$1))),"")</f>
        <v/>
      </c>
      <c r="AX5" s="74" t="str">
        <f>IF(COLUMNS($N$1:AX$1)&lt;=$L5,INDEX(TableContact[[Name]:[Name]],_xlfn.AGGREGATE(15,3,(TableContact[[Team]:[Team]]=$M5)/(TableContact[[Team]:[Team]]=$M5)*ROW(TableContact[[Team]:[Team]])-1,COLUMNS($N$1:AX$1))),"")</f>
        <v/>
      </c>
      <c r="AY5" s="74" t="str">
        <f>IF(COLUMNS($N$1:AY$1)&lt;=$L5,INDEX(TableContact[[Name]:[Name]],_xlfn.AGGREGATE(15,3,(TableContact[[Team]:[Team]]=$M5)/(TableContact[[Team]:[Team]]=$M5)*ROW(TableContact[[Team]:[Team]])-1,COLUMNS($N$1:AY$1))),"")</f>
        <v/>
      </c>
      <c r="AZ5" s="74" t="str">
        <f>IF(COLUMNS($N$1:AZ$1)&lt;=$L5,INDEX(TableContact[[Name]:[Name]],_xlfn.AGGREGATE(15,3,(TableContact[[Team]:[Team]]=$M5)/(TableContact[[Team]:[Team]]=$M5)*ROW(TableContact[[Team]:[Team]])-1,COLUMNS($N$1:AZ$1))),"")</f>
        <v/>
      </c>
      <c r="BA5" s="74" t="str">
        <f>IF(COLUMNS($N$1:BA$1)&lt;=$L5,INDEX(TableContact[[Name]:[Name]],_xlfn.AGGREGATE(15,3,(TableContact[[Team]:[Team]]=$M5)/(TableContact[[Team]:[Team]]=$M5)*ROW(TableContact[[Team]:[Team]])-1,COLUMNS($N$1:BA$1))),"")</f>
        <v/>
      </c>
      <c r="BB5" s="74" t="str">
        <f>IF(COLUMNS($N$1:BB$1)&lt;=$L5,INDEX(TableContact[[Name]:[Name]],_xlfn.AGGREGATE(15,3,(TableContact[[Team]:[Team]]=$M5)/(TableContact[[Team]:[Team]]=$M5)*ROW(TableContact[[Team]:[Team]])-1,COLUMNS($N$1:BB$1))),"")</f>
        <v/>
      </c>
      <c r="BC5" s="74" t="str">
        <f>IF(COLUMNS($N$1:BC$1)&lt;=$L5,INDEX(TableContact[[Name]:[Name]],_xlfn.AGGREGATE(15,3,(TableContact[[Team]:[Team]]=$M5)/(TableContact[[Team]:[Team]]=$M5)*ROW(TableContact[[Team]:[Team]])-1,COLUMNS($N$1:BC$1))),"")</f>
        <v/>
      </c>
      <c r="BD5" s="74" t="str">
        <f>IF(COLUMNS($N$1:BD$1)&lt;=$L5,INDEX(TableContact[[Name]:[Name]],_xlfn.AGGREGATE(15,3,(TableContact[[Team]:[Team]]=$M5)/(TableContact[[Team]:[Team]]=$M5)*ROW(TableContact[[Team]:[Team]])-1,COLUMNS($N$1:BD$1))),"")</f>
        <v/>
      </c>
    </row>
    <row r="6" spans="1:56" s="1" customFormat="1" x14ac:dyDescent="0.25">
      <c r="A6" s="72" t="s">
        <v>82</v>
      </c>
      <c r="B6" s="112" t="s">
        <v>92</v>
      </c>
      <c r="C6" s="2" t="s">
        <v>93</v>
      </c>
      <c r="D6" s="2" t="s">
        <v>119</v>
      </c>
      <c r="E6" s="2">
        <v>1</v>
      </c>
      <c r="F6" s="54">
        <v>43952</v>
      </c>
      <c r="G6" s="2">
        <v>1</v>
      </c>
      <c r="H6" s="2"/>
      <c r="I6" s="4"/>
      <c r="J6" s="71"/>
      <c r="K6" s="74"/>
      <c r="L6" s="75">
        <f>COUNTIF(TableContact[Team],M6)</f>
        <v>0</v>
      </c>
      <c r="M6" s="76" t="str" cm="1">
        <f t="array" ref="M6">IFERROR(INDEX(TableContact[Team],MATCH(0,INDEX(COUNTIF(M$1:$M5,TableContact[Team]),),0)),"")</f>
        <v/>
      </c>
      <c r="N6" s="74" t="str">
        <f>IF(COLUMNS($N$1:N$1)&lt;=$L6,INDEX(TableContact[[Name]:[Name]],_xlfn.AGGREGATE(15,3,(TableContact[[Team]:[Team]]=$M6)/(TableContact[[Team]:[Team]]=$M6)*ROW(TableContact[[Team]:[Team]])-1,COLUMNS($N$1:N$1))),"")</f>
        <v/>
      </c>
      <c r="O6" s="74" t="str">
        <f>IF(COLUMNS($N$1:O$1)&lt;=$L6,INDEX(TableContact[[Name]:[Name]],_xlfn.AGGREGATE(15,3,(TableContact[[Team]:[Team]]=$M6)/(TableContact[[Team]:[Team]]=$M6)*ROW(TableContact[[Team]:[Team]])-1,COLUMNS($N$1:O$1))),"")</f>
        <v/>
      </c>
      <c r="P6" s="74" t="str">
        <f>IF(COLUMNS($N$1:P$1)&lt;=$L6,INDEX(TableContact[[Name]:[Name]],_xlfn.AGGREGATE(15,3,(TableContact[[Team]:[Team]]=$M6)/(TableContact[[Team]:[Team]]=$M6)*ROW(TableContact[[Team]:[Team]])-1,COLUMNS($N$1:P$1))),"")</f>
        <v/>
      </c>
      <c r="Q6" s="74" t="str">
        <f>IF(COLUMNS($N$1:Q$1)&lt;=$L6,INDEX(TableContact[[Name]:[Name]],_xlfn.AGGREGATE(15,3,(TableContact[[Team]:[Team]]=$M6)/(TableContact[[Team]:[Team]]=$M6)*ROW(TableContact[[Team]:[Team]])-1,COLUMNS($N$1:Q$1))),"")</f>
        <v/>
      </c>
      <c r="R6" s="74" t="str">
        <f>IF(COLUMNS($N$1:R$1)&lt;=$L6,INDEX(TableContact[[Name]:[Name]],_xlfn.AGGREGATE(15,3,(TableContact[[Team]:[Team]]=$M6)/(TableContact[[Team]:[Team]]=$M6)*ROW(TableContact[[Team]:[Team]])-1,COLUMNS($N$1:R$1))),"")</f>
        <v/>
      </c>
      <c r="S6" s="74" t="str">
        <f>IF(COLUMNS($N$1:S$1)&lt;=$L6,INDEX(TableContact[[Name]:[Name]],_xlfn.AGGREGATE(15,3,(TableContact[[Team]:[Team]]=$M6)/(TableContact[[Team]:[Team]]=$M6)*ROW(TableContact[[Team]:[Team]])-1,COLUMNS($N$1:S$1))),"")</f>
        <v/>
      </c>
      <c r="T6" s="74" t="str">
        <f>IF(COLUMNS($N$1:T$1)&lt;=$L6,INDEX(TableContact[[Name]:[Name]],_xlfn.AGGREGATE(15,3,(TableContact[[Team]:[Team]]=$M6)/(TableContact[[Team]:[Team]]=$M6)*ROW(TableContact[[Team]:[Team]])-1,COLUMNS($N$1:T$1))),"")</f>
        <v/>
      </c>
      <c r="U6" s="74" t="str">
        <f>IF(COLUMNS($N$1:U$1)&lt;=$L6,INDEX(TableContact[[Name]:[Name]],_xlfn.AGGREGATE(15,3,(TableContact[[Team]:[Team]]=$M6)/(TableContact[[Team]:[Team]]=$M6)*ROW(TableContact[[Team]:[Team]])-1,COLUMNS($N$1:U$1))),"")</f>
        <v/>
      </c>
      <c r="V6" s="74" t="str">
        <f>IF(COLUMNS($N$1:V$1)&lt;=$L6,INDEX(TableContact[[Name]:[Name]],_xlfn.AGGREGATE(15,3,(TableContact[[Team]:[Team]]=$M6)/(TableContact[[Team]:[Team]]=$M6)*ROW(TableContact[[Team]:[Team]])-1,COLUMNS($N$1:V$1))),"")</f>
        <v/>
      </c>
      <c r="W6" s="74" t="str">
        <f>IF(COLUMNS($N$1:W$1)&lt;=$L6,INDEX(TableContact[[Name]:[Name]],_xlfn.AGGREGATE(15,3,(TableContact[[Team]:[Team]]=$M6)/(TableContact[[Team]:[Team]]=$M6)*ROW(TableContact[[Team]:[Team]])-1,COLUMNS($N$1:W$1))),"")</f>
        <v/>
      </c>
      <c r="X6" s="74" t="str">
        <f>IF(COLUMNS($N$1:X$1)&lt;=$L6,INDEX(TableContact[[Name]:[Name]],_xlfn.AGGREGATE(15,3,(TableContact[[Team]:[Team]]=$M6)/(TableContact[[Team]:[Team]]=$M6)*ROW(TableContact[[Team]:[Team]])-1,COLUMNS($N$1:X$1))),"")</f>
        <v/>
      </c>
      <c r="Y6" s="74" t="str">
        <f>IF(COLUMNS($N$1:Y$1)&lt;=$L6,INDEX(TableContact[[Name]:[Name]],_xlfn.AGGREGATE(15,3,(TableContact[[Team]:[Team]]=$M6)/(TableContact[[Team]:[Team]]=$M6)*ROW(TableContact[[Team]:[Team]])-1,COLUMNS($N$1:Y$1))),"")</f>
        <v/>
      </c>
      <c r="Z6" s="74" t="str">
        <f>IF(COLUMNS($N$1:Z$1)&lt;=$L6,INDEX(TableContact[[Name]:[Name]],_xlfn.AGGREGATE(15,3,(TableContact[[Team]:[Team]]=$M6)/(TableContact[[Team]:[Team]]=$M6)*ROW(TableContact[[Team]:[Team]])-1,COLUMNS($N$1:Z$1))),"")</f>
        <v/>
      </c>
      <c r="AA6" s="74" t="str">
        <f>IF(COLUMNS($N$1:AA$1)&lt;=$L6,INDEX(TableContact[[Name]:[Name]],_xlfn.AGGREGATE(15,3,(TableContact[[Team]:[Team]]=$M6)/(TableContact[[Team]:[Team]]=$M6)*ROW(TableContact[[Team]:[Team]])-1,COLUMNS($N$1:AA$1))),"")</f>
        <v/>
      </c>
      <c r="AB6" s="74" t="str">
        <f>IF(COLUMNS($N$1:AB$1)&lt;=$L6,INDEX(TableContact[[Name]:[Name]],_xlfn.AGGREGATE(15,3,(TableContact[[Team]:[Team]]=$M6)/(TableContact[[Team]:[Team]]=$M6)*ROW(TableContact[[Team]:[Team]])-1,COLUMNS($N$1:AB$1))),"")</f>
        <v/>
      </c>
      <c r="AC6" s="74" t="str">
        <f>IF(COLUMNS($N$1:AC$1)&lt;=$L6,INDEX(TableContact[[Name]:[Name]],_xlfn.AGGREGATE(15,3,(TableContact[[Team]:[Team]]=$M6)/(TableContact[[Team]:[Team]]=$M6)*ROW(TableContact[[Team]:[Team]])-1,COLUMNS($N$1:AC$1))),"")</f>
        <v/>
      </c>
      <c r="AD6" s="74" t="str">
        <f>IF(COLUMNS($N$1:AD$1)&lt;=$L6,INDEX(TableContact[[Name]:[Name]],_xlfn.AGGREGATE(15,3,(TableContact[[Team]:[Team]]=$M6)/(TableContact[[Team]:[Team]]=$M6)*ROW(TableContact[[Team]:[Team]])-1,COLUMNS($N$1:AD$1))),"")</f>
        <v/>
      </c>
      <c r="AE6" s="74" t="str">
        <f>IF(COLUMNS($N$1:AE$1)&lt;=$L6,INDEX(TableContact[[Name]:[Name]],_xlfn.AGGREGATE(15,3,(TableContact[[Team]:[Team]]=$M6)/(TableContact[[Team]:[Team]]=$M6)*ROW(TableContact[[Team]:[Team]])-1,COLUMNS($N$1:AE$1))),"")</f>
        <v/>
      </c>
      <c r="AF6" s="74" t="str">
        <f>IF(COLUMNS($N$1:AF$1)&lt;=$L6,INDEX(TableContact[[Name]:[Name]],_xlfn.AGGREGATE(15,3,(TableContact[[Team]:[Team]]=$M6)/(TableContact[[Team]:[Team]]=$M6)*ROW(TableContact[[Team]:[Team]])-1,COLUMNS($N$1:AF$1))),"")</f>
        <v/>
      </c>
      <c r="AG6" s="74" t="str">
        <f>IF(COLUMNS($N$1:AG$1)&lt;=$L6,INDEX(TableContact[[Name]:[Name]],_xlfn.AGGREGATE(15,3,(TableContact[[Team]:[Team]]=$M6)/(TableContact[[Team]:[Team]]=$M6)*ROW(TableContact[[Team]:[Team]])-1,COLUMNS($N$1:AG$1))),"")</f>
        <v/>
      </c>
      <c r="AH6" s="74" t="str">
        <f>IF(COLUMNS($N$1:AH$1)&lt;=$L6,INDEX(TableContact[[Name]:[Name]],_xlfn.AGGREGATE(15,3,(TableContact[[Team]:[Team]]=$M6)/(TableContact[[Team]:[Team]]=$M6)*ROW(TableContact[[Team]:[Team]])-1,COLUMNS($N$1:AH$1))),"")</f>
        <v/>
      </c>
      <c r="AI6" s="74" t="str">
        <f>IF(COLUMNS($N$1:AI$1)&lt;=$L6,INDEX(TableContact[[Name]:[Name]],_xlfn.AGGREGATE(15,3,(TableContact[[Team]:[Team]]=$M6)/(TableContact[[Team]:[Team]]=$M6)*ROW(TableContact[[Team]:[Team]])-1,COLUMNS($N$1:AI$1))),"")</f>
        <v/>
      </c>
      <c r="AJ6" s="74" t="str">
        <f>IF(COLUMNS($N$1:AJ$1)&lt;=$L6,INDEX(TableContact[[Name]:[Name]],_xlfn.AGGREGATE(15,3,(TableContact[[Team]:[Team]]=$M6)/(TableContact[[Team]:[Team]]=$M6)*ROW(TableContact[[Team]:[Team]])-1,COLUMNS($N$1:AJ$1))),"")</f>
        <v/>
      </c>
      <c r="AK6" s="74" t="str">
        <f>IF(COLUMNS($N$1:AK$1)&lt;=$L6,INDEX(TableContact[[Name]:[Name]],_xlfn.AGGREGATE(15,3,(TableContact[[Team]:[Team]]=$M6)/(TableContact[[Team]:[Team]]=$M6)*ROW(TableContact[[Team]:[Team]])-1,COLUMNS($N$1:AK$1))),"")</f>
        <v/>
      </c>
      <c r="AL6" s="74" t="str">
        <f>IF(COLUMNS($N$1:AL$1)&lt;=$L6,INDEX(TableContact[[Name]:[Name]],_xlfn.AGGREGATE(15,3,(TableContact[[Team]:[Team]]=$M6)/(TableContact[[Team]:[Team]]=$M6)*ROW(TableContact[[Team]:[Team]])-1,COLUMNS($N$1:AL$1))),"")</f>
        <v/>
      </c>
      <c r="AM6" s="74" t="str">
        <f>IF(COLUMNS($N$1:AM$1)&lt;=$L6,INDEX(TableContact[[Name]:[Name]],_xlfn.AGGREGATE(15,3,(TableContact[[Team]:[Team]]=$M6)/(TableContact[[Team]:[Team]]=$M6)*ROW(TableContact[[Team]:[Team]])-1,COLUMNS($N$1:AM$1))),"")</f>
        <v/>
      </c>
      <c r="AN6" s="74" t="str">
        <f>IF(COLUMNS($N$1:AN$1)&lt;=$L6,INDEX(TableContact[[Name]:[Name]],_xlfn.AGGREGATE(15,3,(TableContact[[Team]:[Team]]=$M6)/(TableContact[[Team]:[Team]]=$M6)*ROW(TableContact[[Team]:[Team]])-1,COLUMNS($N$1:AN$1))),"")</f>
        <v/>
      </c>
      <c r="AO6" s="74" t="str">
        <f>IF(COLUMNS($N$1:AO$1)&lt;=$L6,INDEX(TableContact[[Name]:[Name]],_xlfn.AGGREGATE(15,3,(TableContact[[Team]:[Team]]=$M6)/(TableContact[[Team]:[Team]]=$M6)*ROW(TableContact[[Team]:[Team]])-1,COLUMNS($N$1:AO$1))),"")</f>
        <v/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</row>
    <row r="7" spans="1:56" s="1" customFormat="1" x14ac:dyDescent="0.25">
      <c r="A7" s="72" t="s">
        <v>82</v>
      </c>
      <c r="B7" s="2" t="s">
        <v>94</v>
      </c>
      <c r="C7" s="2" t="s">
        <v>95</v>
      </c>
      <c r="D7" s="2" t="s">
        <v>119</v>
      </c>
      <c r="E7" s="2"/>
      <c r="F7" s="2"/>
      <c r="G7" s="2"/>
      <c r="H7" s="2"/>
      <c r="I7" s="4"/>
      <c r="J7" s="113"/>
      <c r="K7" s="74"/>
      <c r="L7" s="75">
        <f>COUNTIF(TableContact[Team],M7)</f>
        <v>0</v>
      </c>
      <c r="M7" s="76" t="str">
        <f>IFERROR(INDEX(TableContact[Team],MATCH(0,INDEX(COUNTIF(M$1:$M6,TableContact[Team]),),0)),"")</f>
        <v/>
      </c>
      <c r="N7" s="74" t="str">
        <f>IF(COLUMNS($N$1:N$1)&lt;=$L7,INDEX(TableContact[[Name]:[Name]],_xlfn.AGGREGATE(15,3,(TableContact[[Team]:[Team]]=$M7)/(TableContact[[Team]:[Team]]=$M7)*ROW(TableContact[[Team]:[Team]])-1,COLUMNS($N$1:N$1))),"")</f>
        <v/>
      </c>
      <c r="O7" s="74" t="str">
        <f>IF(COLUMNS($N$1:O$1)&lt;=$L7,INDEX(TableContact[[Name]:[Name]],_xlfn.AGGREGATE(15,3,(TableContact[[Team]:[Team]]=$M7)/(TableContact[[Team]:[Team]]=$M7)*ROW(TableContact[[Team]:[Team]])-1,COLUMNS($N$1:O$1))),"")</f>
        <v/>
      </c>
      <c r="P7" s="74" t="str">
        <f>IF(COLUMNS($N$1:P$1)&lt;=$L7,INDEX(TableContact[[Name]:[Name]],_xlfn.AGGREGATE(15,3,(TableContact[[Team]:[Team]]=$M7)/(TableContact[[Team]:[Team]]=$M7)*ROW(TableContact[[Team]:[Team]])-1,COLUMNS($N$1:P$1))),"")</f>
        <v/>
      </c>
      <c r="Q7" s="74" t="str">
        <f>IF(COLUMNS($N$1:Q$1)&lt;=$L7,INDEX(TableContact[[Name]:[Name]],_xlfn.AGGREGATE(15,3,(TableContact[[Team]:[Team]]=$M7)/(TableContact[[Team]:[Team]]=$M7)*ROW(TableContact[[Team]:[Team]])-1,COLUMNS($N$1:Q$1))),"")</f>
        <v/>
      </c>
      <c r="R7" s="74" t="str">
        <f>IF(COLUMNS($N$1:R$1)&lt;=$L7,INDEX(TableContact[[Name]:[Name]],_xlfn.AGGREGATE(15,3,(TableContact[[Team]:[Team]]=$M7)/(TableContact[[Team]:[Team]]=$M7)*ROW(TableContact[[Team]:[Team]])-1,COLUMNS($N$1:R$1))),"")</f>
        <v/>
      </c>
      <c r="S7" s="74" t="str">
        <f>IF(COLUMNS($N$1:S$1)&lt;=$L7,INDEX(TableContact[[Name]:[Name]],_xlfn.AGGREGATE(15,3,(TableContact[[Team]:[Team]]=$M7)/(TableContact[[Team]:[Team]]=$M7)*ROW(TableContact[[Team]:[Team]])-1,COLUMNS($N$1:S$1))),"")</f>
        <v/>
      </c>
      <c r="T7" s="74" t="str">
        <f>IF(COLUMNS($N$1:T$1)&lt;=$L7,INDEX(TableContact[[Name]:[Name]],_xlfn.AGGREGATE(15,3,(TableContact[[Team]:[Team]]=$M7)/(TableContact[[Team]:[Team]]=$M7)*ROW(TableContact[[Team]:[Team]])-1,COLUMNS($N$1:T$1))),"")</f>
        <v/>
      </c>
      <c r="U7" s="74" t="str">
        <f>IF(COLUMNS($N$1:U$1)&lt;=$L7,INDEX(TableContact[[Name]:[Name]],_xlfn.AGGREGATE(15,3,(TableContact[[Team]:[Team]]=$M7)/(TableContact[[Team]:[Team]]=$M7)*ROW(TableContact[[Team]:[Team]])-1,COLUMNS($N$1:U$1))),"")</f>
        <v/>
      </c>
      <c r="V7" s="74" t="str">
        <f>IF(COLUMNS($N$1:V$1)&lt;=$L7,INDEX(TableContact[[Name]:[Name]],_xlfn.AGGREGATE(15,3,(TableContact[[Team]:[Team]]=$M7)/(TableContact[[Team]:[Team]]=$M7)*ROW(TableContact[[Team]:[Team]])-1,COLUMNS($N$1:V$1))),"")</f>
        <v/>
      </c>
      <c r="W7" s="74" t="str">
        <f>IF(COLUMNS($N$1:W$1)&lt;=$L7,INDEX(TableContact[[Name]:[Name]],_xlfn.AGGREGATE(15,3,(TableContact[[Team]:[Team]]=$M7)/(TableContact[[Team]:[Team]]=$M7)*ROW(TableContact[[Team]:[Team]])-1,COLUMNS($N$1:W$1))),"")</f>
        <v/>
      </c>
      <c r="X7" s="74" t="str">
        <f>IF(COLUMNS($N$1:X$1)&lt;=$L7,INDEX(TableContact[[Name]:[Name]],_xlfn.AGGREGATE(15,3,(TableContact[[Team]:[Team]]=$M7)/(TableContact[[Team]:[Team]]=$M7)*ROW(TableContact[[Team]:[Team]])-1,COLUMNS($N$1:X$1))),"")</f>
        <v/>
      </c>
      <c r="Y7" s="74" t="str">
        <f>IF(COLUMNS($N$1:Y$1)&lt;=$L7,INDEX(TableContact[[Name]:[Name]],_xlfn.AGGREGATE(15,3,(TableContact[[Team]:[Team]]=$M7)/(TableContact[[Team]:[Team]]=$M7)*ROW(TableContact[[Team]:[Team]])-1,COLUMNS($N$1:Y$1))),"")</f>
        <v/>
      </c>
      <c r="Z7" s="74" t="str">
        <f>IF(COLUMNS($N$1:Z$1)&lt;=$L7,INDEX(TableContact[[Name]:[Name]],_xlfn.AGGREGATE(15,3,(TableContact[[Team]:[Team]]=$M7)/(TableContact[[Team]:[Team]]=$M7)*ROW(TableContact[[Team]:[Team]])-1,COLUMNS($N$1:Z$1))),"")</f>
        <v/>
      </c>
      <c r="AA7" s="74" t="str">
        <f>IF(COLUMNS($N$1:AA$1)&lt;=$L7,INDEX(TableContact[[Name]:[Name]],_xlfn.AGGREGATE(15,3,(TableContact[[Team]:[Team]]=$M7)/(TableContact[[Team]:[Team]]=$M7)*ROW(TableContact[[Team]:[Team]])-1,COLUMNS($N$1:AA$1))),"")</f>
        <v/>
      </c>
      <c r="AB7" s="74" t="str">
        <f>IF(COLUMNS($N$1:AB$1)&lt;=$L7,INDEX(TableContact[[Name]:[Name]],_xlfn.AGGREGATE(15,3,(TableContact[[Team]:[Team]]=$M7)/(TableContact[[Team]:[Team]]=$M7)*ROW(TableContact[[Team]:[Team]])-1,COLUMNS($N$1:AB$1))),"")</f>
        <v/>
      </c>
      <c r="AC7" s="74" t="str">
        <f>IF(COLUMNS($N$1:AC$1)&lt;=$L7,INDEX(TableContact[[Name]:[Name]],_xlfn.AGGREGATE(15,3,(TableContact[[Team]:[Team]]=$M7)/(TableContact[[Team]:[Team]]=$M7)*ROW(TableContact[[Team]:[Team]])-1,COLUMNS($N$1:AC$1))),"")</f>
        <v/>
      </c>
      <c r="AD7" s="74" t="str">
        <f>IF(COLUMNS($N$1:AD$1)&lt;=$L7,INDEX(TableContact[[Name]:[Name]],_xlfn.AGGREGATE(15,3,(TableContact[[Team]:[Team]]=$M7)/(TableContact[[Team]:[Team]]=$M7)*ROW(TableContact[[Team]:[Team]])-1,COLUMNS($N$1:AD$1))),"")</f>
        <v/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</row>
    <row r="8" spans="1:56" s="1" customFormat="1" x14ac:dyDescent="0.25">
      <c r="A8" s="72" t="s">
        <v>82</v>
      </c>
      <c r="B8" s="112" t="s">
        <v>96</v>
      </c>
      <c r="C8" s="2" t="s">
        <v>97</v>
      </c>
      <c r="D8" s="2" t="s">
        <v>119</v>
      </c>
      <c r="E8" s="18">
        <v>1</v>
      </c>
      <c r="F8" s="54">
        <v>43952</v>
      </c>
      <c r="G8" s="2">
        <v>1</v>
      </c>
      <c r="H8" s="2"/>
      <c r="I8" s="4"/>
      <c r="J8" s="71"/>
      <c r="K8" s="74"/>
      <c r="L8" s="75">
        <f>COUNTIF(TableContact[Team],M8)</f>
        <v>0</v>
      </c>
      <c r="M8" s="76" t="str">
        <f>IFERROR(INDEX(TableContact[Team],MATCH(0,INDEX(COUNTIF(M$1:$M7,TableContact[Team]),),0)),"")</f>
        <v/>
      </c>
      <c r="N8" s="74" t="str">
        <f>IF(COLUMNS($N$1:N$1)&lt;=$L8,INDEX(TableContact[[Name]:[Name]],_xlfn.AGGREGATE(15,3,(TableContact[[Team]:[Team]]=$M8)/(TableContact[[Team]:[Team]]=$M8)*ROW(TableContact[[Team]:[Team]])-1,COLUMNS($N$1:N$1))),"")</f>
        <v/>
      </c>
      <c r="O8" s="74" t="str">
        <f>IF(COLUMNS($N$1:O$1)&lt;=$L8,INDEX(TableContact[[Name]:[Name]],_xlfn.AGGREGATE(15,3,(TableContact[[Team]:[Team]]=$M8)/(TableContact[[Team]:[Team]]=$M8)*ROW(TableContact[[Team]:[Team]])-1,COLUMNS($N$1:O$1))),"")</f>
        <v/>
      </c>
      <c r="P8" s="74" t="str">
        <f>IF(COLUMNS($N$1:P$1)&lt;=$L8,INDEX(TableContact[[Name]:[Name]],_xlfn.AGGREGATE(15,3,(TableContact[[Team]:[Team]]=$M8)/(TableContact[[Team]:[Team]]=$M8)*ROW(TableContact[[Team]:[Team]])-1,COLUMNS($N$1:P$1))),"")</f>
        <v/>
      </c>
      <c r="Q8" s="74" t="str">
        <f>IF(COLUMNS($N$1:Q$1)&lt;=$L8,INDEX(TableContact[[Name]:[Name]],_xlfn.AGGREGATE(15,3,(TableContact[[Team]:[Team]]=$M8)/(TableContact[[Team]:[Team]]=$M8)*ROW(TableContact[[Team]:[Team]])-1,COLUMNS($N$1:Q$1))),"")</f>
        <v/>
      </c>
      <c r="R8" s="74" t="str">
        <f>IF(COLUMNS($N$1:R$1)&lt;=$L8,INDEX(TableContact[[Name]:[Name]],_xlfn.AGGREGATE(15,3,(TableContact[[Team]:[Team]]=$M8)/(TableContact[[Team]:[Team]]=$M8)*ROW(TableContact[[Team]:[Team]])-1,COLUMNS($N$1:R$1))),"")</f>
        <v/>
      </c>
      <c r="S8" s="74" t="str">
        <f>IF(COLUMNS($N$1:S$1)&lt;=$L8,INDEX(TableContact[[Name]:[Name]],_xlfn.AGGREGATE(15,3,(TableContact[[Team]:[Team]]=$M8)/(TableContact[[Team]:[Team]]=$M8)*ROW(TableContact[[Team]:[Team]])-1,COLUMNS($N$1:S$1))),"")</f>
        <v/>
      </c>
      <c r="T8" s="74" t="str">
        <f>IF(COLUMNS($N$1:T$1)&lt;=$L8,INDEX(TableContact[[Name]:[Name]],_xlfn.AGGREGATE(15,3,(TableContact[[Team]:[Team]]=$M8)/(TableContact[[Team]:[Team]]=$M8)*ROW(TableContact[[Team]:[Team]])-1,COLUMNS($N$1:T$1))),"")</f>
        <v/>
      </c>
      <c r="U8" s="74" t="str">
        <f>IF(COLUMNS($N$1:U$1)&lt;=$L8,INDEX(TableContact[[Name]:[Name]],_xlfn.AGGREGATE(15,3,(TableContact[[Team]:[Team]]=$M8)/(TableContact[[Team]:[Team]]=$M8)*ROW(TableContact[[Team]:[Team]])-1,COLUMNS($N$1:U$1))),"")</f>
        <v/>
      </c>
      <c r="V8" s="74" t="str">
        <f>IF(COLUMNS($N$1:V$1)&lt;=$L8,INDEX(TableContact[[Name]:[Name]],_xlfn.AGGREGATE(15,3,(TableContact[[Team]:[Team]]=$M8)/(TableContact[[Team]:[Team]]=$M8)*ROW(TableContact[[Team]:[Team]])-1,COLUMNS($N$1:V$1))),"")</f>
        <v/>
      </c>
      <c r="W8" s="74" t="str">
        <f>IF(COLUMNS($N$1:W$1)&lt;=$L8,INDEX(TableContact[[Name]:[Name]],_xlfn.AGGREGATE(15,3,(TableContact[[Team]:[Team]]=$M8)/(TableContact[[Team]:[Team]]=$M8)*ROW(TableContact[[Team]:[Team]])-1,COLUMNS($N$1:W$1))),"")</f>
        <v/>
      </c>
      <c r="X8" s="74" t="str">
        <f>IF(COLUMNS($N$1:X$1)&lt;=$L8,INDEX(TableContact[[Name]:[Name]],_xlfn.AGGREGATE(15,3,(TableContact[[Team]:[Team]]=$M8)/(TableContact[[Team]:[Team]]=$M8)*ROW(TableContact[[Team]:[Team]])-1,COLUMNS($N$1:X$1))),"")</f>
        <v/>
      </c>
      <c r="Y8" s="74" t="str">
        <f>IF(COLUMNS($N$1:Y$1)&lt;=$L8,INDEX(TableContact[[Name]:[Name]],_xlfn.AGGREGATE(15,3,(TableContact[[Team]:[Team]]=$M8)/(TableContact[[Team]:[Team]]=$M8)*ROW(TableContact[[Team]:[Team]])-1,COLUMNS($N$1:Y$1))),"")</f>
        <v/>
      </c>
      <c r="Z8" s="74" t="str">
        <f>IF(COLUMNS($N$1:Z$1)&lt;=$L8,INDEX(TableContact[[Name]:[Name]],_xlfn.AGGREGATE(15,3,(TableContact[[Team]:[Team]]=$M8)/(TableContact[[Team]:[Team]]=$M8)*ROW(TableContact[[Team]:[Team]])-1,COLUMNS($N$1:Z$1))),"")</f>
        <v/>
      </c>
      <c r="AA8" s="74" t="str">
        <f>IF(COLUMNS($N$1:AA$1)&lt;=$L8,INDEX(TableContact[[Name]:[Name]],_xlfn.AGGREGATE(15,3,(TableContact[[Team]:[Team]]=$M8)/(TableContact[[Team]:[Team]]=$M8)*ROW(TableContact[[Team]:[Team]])-1,COLUMNS($N$1:AA$1))),"")</f>
        <v/>
      </c>
      <c r="AB8" s="74" t="str">
        <f>IF(COLUMNS($N$1:AB$1)&lt;=$L8,INDEX(TableContact[[Name]:[Name]],_xlfn.AGGREGATE(15,3,(TableContact[[Team]:[Team]]=$M8)/(TableContact[[Team]:[Team]]=$M8)*ROW(TableContact[[Team]:[Team]])-1,COLUMNS($N$1:AB$1))),"")</f>
        <v/>
      </c>
      <c r="AC8" s="74" t="str">
        <f>IF(COLUMNS($N$1:AC$1)&lt;=$L8,INDEX(TableContact[[Name]:[Name]],_xlfn.AGGREGATE(15,3,(TableContact[[Team]:[Team]]=$M8)/(TableContact[[Team]:[Team]]=$M8)*ROW(TableContact[[Team]:[Team]])-1,COLUMNS($N$1:AC$1))),"")</f>
        <v/>
      </c>
      <c r="AD8" s="74" t="str">
        <f>IF(COLUMNS($N$1:AD$1)&lt;=$L8,INDEX(TableContact[[Name]:[Name]],_xlfn.AGGREGATE(15,3,(TableContact[[Team]:[Team]]=$M8)/(TableContact[[Team]:[Team]]=$M8)*ROW(TableContact[[Team]:[Team]])-1,COLUMNS($N$1:AD$1))),"")</f>
        <v/>
      </c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</row>
    <row r="9" spans="1:56" s="1" customFormat="1" x14ac:dyDescent="0.25">
      <c r="A9" s="72" t="s">
        <v>82</v>
      </c>
      <c r="B9" s="2" t="s">
        <v>98</v>
      </c>
      <c r="C9" s="2" t="s">
        <v>99</v>
      </c>
      <c r="D9" s="2" t="s">
        <v>119</v>
      </c>
      <c r="E9" s="2"/>
      <c r="F9" s="2"/>
      <c r="G9" s="2"/>
      <c r="H9" s="2"/>
      <c r="I9" s="4"/>
      <c r="J9" s="113"/>
      <c r="K9" s="74"/>
      <c r="L9" s="75">
        <f>COUNTIF(TableContact[Team],M9)</f>
        <v>0</v>
      </c>
      <c r="M9" s="76" t="str">
        <f>IFERROR(INDEX(TableContact[Team],MATCH(0,INDEX(COUNTIF(M$1:$M8,TableContact[Team]),),0)),"")</f>
        <v/>
      </c>
      <c r="N9" s="74" t="str">
        <f>IF(COLUMNS($N$1:N$1)&lt;=$L9,INDEX(TableContact[[Name]:[Name]],_xlfn.AGGREGATE(15,3,(TableContact[[Team]:[Team]]=$M9)/(TableContact[[Team]:[Team]]=$M9)*ROW(TableContact[[Team]:[Team]])-1,COLUMNS($N$1:N$1))),"")</f>
        <v/>
      </c>
      <c r="O9" s="74" t="str">
        <f>IF(COLUMNS($N$1:O$1)&lt;=$L9,INDEX(TableContact[[Name]:[Name]],_xlfn.AGGREGATE(15,3,(TableContact[[Team]:[Team]]=$M9)/(TableContact[[Team]:[Team]]=$M9)*ROW(TableContact[[Team]:[Team]])-1,COLUMNS($N$1:O$1))),"")</f>
        <v/>
      </c>
      <c r="P9" s="74" t="str">
        <f>IF(COLUMNS($N$1:P$1)&lt;=$L9,INDEX(TableContact[[Name]:[Name]],_xlfn.AGGREGATE(15,3,(TableContact[[Team]:[Team]]=$M9)/(TableContact[[Team]:[Team]]=$M9)*ROW(TableContact[[Team]:[Team]])-1,COLUMNS($N$1:P$1))),"")</f>
        <v/>
      </c>
      <c r="Q9" s="74" t="str">
        <f>IF(COLUMNS($N$1:Q$1)&lt;=$L9,INDEX(TableContact[[Name]:[Name]],_xlfn.AGGREGATE(15,3,(TableContact[[Team]:[Team]]=$M9)/(TableContact[[Team]:[Team]]=$M9)*ROW(TableContact[[Team]:[Team]])-1,COLUMNS($N$1:Q$1))),"")</f>
        <v/>
      </c>
      <c r="R9" s="74" t="str">
        <f>IF(COLUMNS($N$1:R$1)&lt;=$L9,INDEX(TableContact[[Name]:[Name]],_xlfn.AGGREGATE(15,3,(TableContact[[Team]:[Team]]=$M9)/(TableContact[[Team]:[Team]]=$M9)*ROW(TableContact[[Team]:[Team]])-1,COLUMNS($N$1:R$1))),"")</f>
        <v/>
      </c>
      <c r="S9" s="74" t="str">
        <f>IF(COLUMNS($N$1:S$1)&lt;=$L9,INDEX(TableContact[[Name]:[Name]],_xlfn.AGGREGATE(15,3,(TableContact[[Team]:[Team]]=$M9)/(TableContact[[Team]:[Team]]=$M9)*ROW(TableContact[[Team]:[Team]])-1,COLUMNS($N$1:S$1))),"")</f>
        <v/>
      </c>
      <c r="T9" s="74" t="str">
        <f>IF(COLUMNS($N$1:T$1)&lt;=$L9,INDEX(TableContact[[Name]:[Name]],_xlfn.AGGREGATE(15,3,(TableContact[[Team]:[Team]]=$M9)/(TableContact[[Team]:[Team]]=$M9)*ROW(TableContact[[Team]:[Team]])-1,COLUMNS($N$1:T$1))),"")</f>
        <v/>
      </c>
      <c r="U9" s="74" t="str">
        <f>IF(COLUMNS($N$1:U$1)&lt;=$L9,INDEX(TableContact[[Name]:[Name]],_xlfn.AGGREGATE(15,3,(TableContact[[Team]:[Team]]=$M9)/(TableContact[[Team]:[Team]]=$M9)*ROW(TableContact[[Team]:[Team]])-1,COLUMNS($N$1:U$1))),"")</f>
        <v/>
      </c>
      <c r="V9" s="74" t="str">
        <f>IF(COLUMNS($N$1:V$1)&lt;=$L9,INDEX(TableContact[[Name]:[Name]],_xlfn.AGGREGATE(15,3,(TableContact[[Team]:[Team]]=$M9)/(TableContact[[Team]:[Team]]=$M9)*ROW(TableContact[[Team]:[Team]])-1,COLUMNS($N$1:V$1))),"")</f>
        <v/>
      </c>
      <c r="W9" s="74" t="str">
        <f>IF(COLUMNS($N$1:W$1)&lt;=$L9,INDEX(TableContact[[Name]:[Name]],_xlfn.AGGREGATE(15,3,(TableContact[[Team]:[Team]]=$M9)/(TableContact[[Team]:[Team]]=$M9)*ROW(TableContact[[Team]:[Team]])-1,COLUMNS($N$1:W$1))),"")</f>
        <v/>
      </c>
      <c r="X9" s="74" t="str">
        <f>IF(COLUMNS($N$1:X$1)&lt;=$L9,INDEX(TableContact[[Name]:[Name]],_xlfn.AGGREGATE(15,3,(TableContact[[Team]:[Team]]=$M9)/(TableContact[[Team]:[Team]]=$M9)*ROW(TableContact[[Team]:[Team]])-1,COLUMNS($N$1:X$1))),"")</f>
        <v/>
      </c>
      <c r="Y9" s="74" t="str">
        <f>IF(COLUMNS($N$1:Y$1)&lt;=$L9,INDEX(TableContact[[Name]:[Name]],_xlfn.AGGREGATE(15,3,(TableContact[[Team]:[Team]]=$M9)/(TableContact[[Team]:[Team]]=$M9)*ROW(TableContact[[Team]:[Team]])-1,COLUMNS($N$1:Y$1))),"")</f>
        <v/>
      </c>
      <c r="Z9" s="74" t="str">
        <f>IF(COLUMNS($N$1:Z$1)&lt;=$L9,INDEX(TableContact[[Name]:[Name]],_xlfn.AGGREGATE(15,3,(TableContact[[Team]:[Team]]=$M9)/(TableContact[[Team]:[Team]]=$M9)*ROW(TableContact[[Team]:[Team]])-1,COLUMNS($N$1:Z$1))),"")</f>
        <v/>
      </c>
      <c r="AA9" s="74" t="str">
        <f>IF(COLUMNS($N$1:AA$1)&lt;=$L9,INDEX(TableContact[[Name]:[Name]],_xlfn.AGGREGATE(15,3,(TableContact[[Team]:[Team]]=$M9)/(TableContact[[Team]:[Team]]=$M9)*ROW(TableContact[[Team]:[Team]])-1,COLUMNS($N$1:AA$1))),"")</f>
        <v/>
      </c>
      <c r="AB9" s="74" t="str">
        <f>IF(COLUMNS($N$1:AB$1)&lt;=$L9,INDEX(TableContact[[Name]:[Name]],_xlfn.AGGREGATE(15,3,(TableContact[[Team]:[Team]]=$M9)/(TableContact[[Team]:[Team]]=$M9)*ROW(TableContact[[Team]:[Team]])-1,COLUMNS($N$1:AB$1))),"")</f>
        <v/>
      </c>
      <c r="AC9" s="74" t="str">
        <f>IF(COLUMNS($N$1:AC$1)&lt;=$L9,INDEX(TableContact[[Name]:[Name]],_xlfn.AGGREGATE(15,3,(TableContact[[Team]:[Team]]=$M9)/(TableContact[[Team]:[Team]]=$M9)*ROW(TableContact[[Team]:[Team]])-1,COLUMNS($N$1:AC$1))),"")</f>
        <v/>
      </c>
      <c r="AD9" s="74" t="str">
        <f>IF(COLUMNS($N$1:AD$1)&lt;=$L9,INDEX(TableContact[[Name]:[Name]],_xlfn.AGGREGATE(15,3,(TableContact[[Team]:[Team]]=$M9)/(TableContact[[Team]:[Team]]=$M9)*ROW(TableContact[[Team]:[Team]])-1,COLUMNS($N$1:AD$1))),"")</f>
        <v/>
      </c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</row>
    <row r="10" spans="1:56" s="1" customFormat="1" x14ac:dyDescent="0.25">
      <c r="A10" s="72" t="s">
        <v>82</v>
      </c>
      <c r="B10" s="112" t="s">
        <v>100</v>
      </c>
      <c r="C10" s="2" t="s">
        <v>101</v>
      </c>
      <c r="D10" s="2" t="s">
        <v>120</v>
      </c>
      <c r="E10" s="2">
        <v>1</v>
      </c>
      <c r="F10" s="54">
        <v>43955</v>
      </c>
      <c r="G10" s="2">
        <v>1</v>
      </c>
      <c r="H10" s="2"/>
      <c r="I10" s="4"/>
      <c r="J10" s="73"/>
      <c r="K10" s="74"/>
      <c r="L10" s="75">
        <f>COUNTIF(TableContact[Team],M10)</f>
        <v>0</v>
      </c>
      <c r="M10" s="76" t="str">
        <f>IFERROR(INDEX(TableContact[Team],MATCH(0,INDEX(COUNTIF(M$1:$M9,TableContact[Team]),),0)),"")</f>
        <v/>
      </c>
      <c r="N10" s="74" t="str">
        <f>IF(COLUMNS($N$1:N$1)&lt;=$L10,INDEX(TableContact[[Name]:[Name]],_xlfn.AGGREGATE(15,3,(TableContact[[Team]:[Team]]=$M10)/(TableContact[[Team]:[Team]]=$M10)*ROW(TableContact[[Team]:[Team]])-1,COLUMNS($N$1:N$1))),"")</f>
        <v/>
      </c>
      <c r="O10" s="74" t="str">
        <f>IF(COLUMNS($N$1:O$1)&lt;=$L10,INDEX(TableContact[[Name]:[Name]],_xlfn.AGGREGATE(15,3,(TableContact[[Team]:[Team]]=$M10)/(TableContact[[Team]:[Team]]=$M10)*ROW(TableContact[[Team]:[Team]])-1,COLUMNS($N$1:O$1))),"")</f>
        <v/>
      </c>
      <c r="P10" s="74" t="str">
        <f>IF(COLUMNS($N$1:P$1)&lt;=$L10,INDEX(TableContact[[Name]:[Name]],_xlfn.AGGREGATE(15,3,(TableContact[[Team]:[Team]]=$M10)/(TableContact[[Team]:[Team]]=$M10)*ROW(TableContact[[Team]:[Team]])-1,COLUMNS($N$1:P$1))),"")</f>
        <v/>
      </c>
      <c r="Q10" s="74" t="str">
        <f>IF(COLUMNS($N$1:Q$1)&lt;=$L10,INDEX(TableContact[[Name]:[Name]],_xlfn.AGGREGATE(15,3,(TableContact[[Team]:[Team]]=$M10)/(TableContact[[Team]:[Team]]=$M10)*ROW(TableContact[[Team]:[Team]])-1,COLUMNS($N$1:Q$1))),"")</f>
        <v/>
      </c>
      <c r="R10" s="74" t="str">
        <f>IF(COLUMNS($N$1:R$1)&lt;=$L10,INDEX(TableContact[[Name]:[Name]],_xlfn.AGGREGATE(15,3,(TableContact[[Team]:[Team]]=$M10)/(TableContact[[Team]:[Team]]=$M10)*ROW(TableContact[[Team]:[Team]])-1,COLUMNS($N$1:R$1))),"")</f>
        <v/>
      </c>
      <c r="S10" s="74" t="str">
        <f>IF(COLUMNS($N$1:S$1)&lt;=$L10,INDEX(TableContact[[Name]:[Name]],_xlfn.AGGREGATE(15,3,(TableContact[[Team]:[Team]]=$M10)/(TableContact[[Team]:[Team]]=$M10)*ROW(TableContact[[Team]:[Team]])-1,COLUMNS($N$1:S$1))),"")</f>
        <v/>
      </c>
      <c r="T10" s="74" t="str">
        <f>IF(COLUMNS($N$1:T$1)&lt;=$L10,INDEX(TableContact[[Name]:[Name]],_xlfn.AGGREGATE(15,3,(TableContact[[Team]:[Team]]=$M10)/(TableContact[[Team]:[Team]]=$M10)*ROW(TableContact[[Team]:[Team]])-1,COLUMNS($N$1:T$1))),"")</f>
        <v/>
      </c>
      <c r="U10" s="74" t="str">
        <f>IF(COLUMNS($N$1:U$1)&lt;=$L10,INDEX(TableContact[[Name]:[Name]],_xlfn.AGGREGATE(15,3,(TableContact[[Team]:[Team]]=$M10)/(TableContact[[Team]:[Team]]=$M10)*ROW(TableContact[[Team]:[Team]])-1,COLUMNS($N$1:U$1))),"")</f>
        <v/>
      </c>
      <c r="V10" s="74" t="str">
        <f>IF(COLUMNS($N$1:V$1)&lt;=$L10,INDEX(TableContact[[Name]:[Name]],_xlfn.AGGREGATE(15,3,(TableContact[[Team]:[Team]]=$M10)/(TableContact[[Team]:[Team]]=$M10)*ROW(TableContact[[Team]:[Team]])-1,COLUMNS($N$1:V$1))),"")</f>
        <v/>
      </c>
      <c r="W10" s="74" t="str">
        <f>IF(COLUMNS($N$1:W$1)&lt;=$L10,INDEX(TableContact[[Name]:[Name]],_xlfn.AGGREGATE(15,3,(TableContact[[Team]:[Team]]=$M10)/(TableContact[[Team]:[Team]]=$M10)*ROW(TableContact[[Team]:[Team]])-1,COLUMNS($N$1:W$1))),"")</f>
        <v/>
      </c>
      <c r="X10" s="74" t="str">
        <f>IF(COLUMNS($N$1:X$1)&lt;=$L10,INDEX(TableContact[[Name]:[Name]],_xlfn.AGGREGATE(15,3,(TableContact[[Team]:[Team]]=$M10)/(TableContact[[Team]:[Team]]=$M10)*ROW(TableContact[[Team]:[Team]])-1,COLUMNS($N$1:X$1))),"")</f>
        <v/>
      </c>
      <c r="Y10" s="74" t="str">
        <f>IF(COLUMNS($N$1:Y$1)&lt;=$L10,INDEX(TableContact[[Name]:[Name]],_xlfn.AGGREGATE(15,3,(TableContact[[Team]:[Team]]=$M10)/(TableContact[[Team]:[Team]]=$M10)*ROW(TableContact[[Team]:[Team]])-1,COLUMNS($N$1:Y$1))),"")</f>
        <v/>
      </c>
      <c r="Z10" s="74" t="str">
        <f>IF(COLUMNS($N$1:Z$1)&lt;=$L10,INDEX(TableContact[[Name]:[Name]],_xlfn.AGGREGATE(15,3,(TableContact[[Team]:[Team]]=$M10)/(TableContact[[Team]:[Team]]=$M10)*ROW(TableContact[[Team]:[Team]])-1,COLUMNS($N$1:Z$1))),"")</f>
        <v/>
      </c>
      <c r="AA10" s="74" t="str">
        <f>IF(COLUMNS($N$1:AA$1)&lt;=$L10,INDEX(TableContact[[Name]:[Name]],_xlfn.AGGREGATE(15,3,(TableContact[[Team]:[Team]]=$M10)/(TableContact[[Team]:[Team]]=$M10)*ROW(TableContact[[Team]:[Team]])-1,COLUMNS($N$1:AA$1))),"")</f>
        <v/>
      </c>
      <c r="AB10" s="74" t="str">
        <f>IF(COLUMNS($N$1:AB$1)&lt;=$L10,INDEX(TableContact[[Name]:[Name]],_xlfn.AGGREGATE(15,3,(TableContact[[Team]:[Team]]=$M10)/(TableContact[[Team]:[Team]]=$M10)*ROW(TableContact[[Team]:[Team]])-1,COLUMNS($N$1:AB$1))),"")</f>
        <v/>
      </c>
      <c r="AC10" s="74" t="str">
        <f>IF(COLUMNS($N$1:AC$1)&lt;=$L10,INDEX(TableContact[[Name]:[Name]],_xlfn.AGGREGATE(15,3,(TableContact[[Team]:[Team]]=$M10)/(TableContact[[Team]:[Team]]=$M10)*ROW(TableContact[[Team]:[Team]])-1,COLUMNS($N$1:AC$1))),"")</f>
        <v/>
      </c>
      <c r="AD10" s="74" t="str">
        <f>IF(COLUMNS($N$1:AD$1)&lt;=$L10,INDEX(TableContact[[Name]:[Name]],_xlfn.AGGREGATE(15,3,(TableContact[[Team]:[Team]]=$M10)/(TableContact[[Team]:[Team]]=$M10)*ROW(TableContact[[Team]:[Team]])-1,COLUMNS($N$1:AD$1))),"")</f>
        <v/>
      </c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</row>
    <row r="11" spans="1:56" s="1" customFormat="1" x14ac:dyDescent="0.25">
      <c r="A11" s="72" t="s">
        <v>82</v>
      </c>
      <c r="B11" s="2" t="s">
        <v>102</v>
      </c>
      <c r="C11" s="2" t="s">
        <v>103</v>
      </c>
      <c r="D11" s="2" t="s">
        <v>120</v>
      </c>
      <c r="E11" s="2"/>
      <c r="F11" s="2"/>
      <c r="G11" s="2"/>
      <c r="H11" s="2"/>
      <c r="I11" s="4"/>
      <c r="J11" s="113"/>
      <c r="K11" s="74"/>
      <c r="L11" s="75">
        <f>COUNTIF(TableContact[Team],M11)</f>
        <v>0</v>
      </c>
      <c r="M11" s="76" t="str">
        <f>IFERROR(INDEX(TableContact[Team],MATCH(0,INDEX(COUNTIF(M$1:$M10,TableContact[Team]),),0)),"")</f>
        <v/>
      </c>
      <c r="N11" s="74" t="str">
        <f>IF(COLUMNS($N$1:N$1)&lt;=$L11,INDEX(TableContact[[Name]:[Name]],_xlfn.AGGREGATE(15,3,(TableContact[[Team]:[Team]]=$M11)/(TableContact[[Team]:[Team]]=$M11)*ROW(TableContact[[Team]:[Team]])-1,COLUMNS($N$1:N$1))),"")</f>
        <v/>
      </c>
      <c r="O11" s="74" t="str">
        <f>IF(COLUMNS($N$1:O$1)&lt;=$L11,INDEX(TableContact[[Name]:[Name]],_xlfn.AGGREGATE(15,3,(TableContact[[Team]:[Team]]=$M11)/(TableContact[[Team]:[Team]]=$M11)*ROW(TableContact[[Team]:[Team]])-1,COLUMNS($N$1:O$1))),"")</f>
        <v/>
      </c>
      <c r="P11" s="74" t="str">
        <f>IF(COLUMNS($N$1:P$1)&lt;=$L11,INDEX(TableContact[[Name]:[Name]],_xlfn.AGGREGATE(15,3,(TableContact[[Team]:[Team]]=$M11)/(TableContact[[Team]:[Team]]=$M11)*ROW(TableContact[[Team]:[Team]])-1,COLUMNS($N$1:P$1))),"")</f>
        <v/>
      </c>
      <c r="Q11" s="74" t="str">
        <f>IF(COLUMNS($N$1:Q$1)&lt;=$L11,INDEX(TableContact[[Name]:[Name]],_xlfn.AGGREGATE(15,3,(TableContact[[Team]:[Team]]=$M11)/(TableContact[[Team]:[Team]]=$M11)*ROW(TableContact[[Team]:[Team]])-1,COLUMNS($N$1:Q$1))),"")</f>
        <v/>
      </c>
      <c r="R11" s="74" t="str">
        <f>IF(COLUMNS($N$1:R$1)&lt;=$L11,INDEX(TableContact[[Name]:[Name]],_xlfn.AGGREGATE(15,3,(TableContact[[Team]:[Team]]=$M11)/(TableContact[[Team]:[Team]]=$M11)*ROW(TableContact[[Team]:[Team]])-1,COLUMNS($N$1:R$1))),"")</f>
        <v/>
      </c>
      <c r="S11" s="74" t="str">
        <f>IF(COLUMNS($N$1:S$1)&lt;=$L11,INDEX(TableContact[[Name]:[Name]],_xlfn.AGGREGATE(15,3,(TableContact[[Team]:[Team]]=$M11)/(TableContact[[Team]:[Team]]=$M11)*ROW(TableContact[[Team]:[Team]])-1,COLUMNS($N$1:S$1))),"")</f>
        <v/>
      </c>
      <c r="T11" s="74" t="str">
        <f>IF(COLUMNS($N$1:T$1)&lt;=$L11,INDEX(TableContact[[Name]:[Name]],_xlfn.AGGREGATE(15,3,(TableContact[[Team]:[Team]]=$M11)/(TableContact[[Team]:[Team]]=$M11)*ROW(TableContact[[Team]:[Team]])-1,COLUMNS($N$1:T$1))),"")</f>
        <v/>
      </c>
      <c r="U11" s="74" t="str">
        <f>IF(COLUMNS($N$1:U$1)&lt;=$L11,INDEX(TableContact[[Name]:[Name]],_xlfn.AGGREGATE(15,3,(TableContact[[Team]:[Team]]=$M11)/(TableContact[[Team]:[Team]]=$M11)*ROW(TableContact[[Team]:[Team]])-1,COLUMNS($N$1:U$1))),"")</f>
        <v/>
      </c>
      <c r="V11" s="74" t="str">
        <f>IF(COLUMNS($N$1:V$1)&lt;=$L11,INDEX(TableContact[[Name]:[Name]],_xlfn.AGGREGATE(15,3,(TableContact[[Team]:[Team]]=$M11)/(TableContact[[Team]:[Team]]=$M11)*ROW(TableContact[[Team]:[Team]])-1,COLUMNS($N$1:V$1))),"")</f>
        <v/>
      </c>
      <c r="W11" s="74" t="str">
        <f>IF(COLUMNS($N$1:W$1)&lt;=$L11,INDEX(TableContact[[Name]:[Name]],_xlfn.AGGREGATE(15,3,(TableContact[[Team]:[Team]]=$M11)/(TableContact[[Team]:[Team]]=$M11)*ROW(TableContact[[Team]:[Team]])-1,COLUMNS($N$1:W$1))),"")</f>
        <v/>
      </c>
      <c r="X11" s="74" t="str">
        <f>IF(COLUMNS($N$1:X$1)&lt;=$L11,INDEX(TableContact[[Name]:[Name]],_xlfn.AGGREGATE(15,3,(TableContact[[Team]:[Team]]=$M11)/(TableContact[[Team]:[Team]]=$M11)*ROW(TableContact[[Team]:[Team]])-1,COLUMNS($N$1:X$1))),"")</f>
        <v/>
      </c>
      <c r="Y11" s="74" t="str">
        <f>IF(COLUMNS($N$1:Y$1)&lt;=$L11,INDEX(TableContact[[Name]:[Name]],_xlfn.AGGREGATE(15,3,(TableContact[[Team]:[Team]]=$M11)/(TableContact[[Team]:[Team]]=$M11)*ROW(TableContact[[Team]:[Team]])-1,COLUMNS($N$1:Y$1))),"")</f>
        <v/>
      </c>
      <c r="Z11" s="74" t="str">
        <f>IF(COLUMNS($N$1:Z$1)&lt;=$L11,INDEX(TableContact[[Name]:[Name]],_xlfn.AGGREGATE(15,3,(TableContact[[Team]:[Team]]=$M11)/(TableContact[[Team]:[Team]]=$M11)*ROW(TableContact[[Team]:[Team]])-1,COLUMNS($N$1:Z$1))),"")</f>
        <v/>
      </c>
      <c r="AA11" s="74" t="str">
        <f>IF(COLUMNS($N$1:AA$1)&lt;=$L11,INDEX(TableContact[[Name]:[Name]],_xlfn.AGGREGATE(15,3,(TableContact[[Team]:[Team]]=$M11)/(TableContact[[Team]:[Team]]=$M11)*ROW(TableContact[[Team]:[Team]])-1,COLUMNS($N$1:AA$1))),"")</f>
        <v/>
      </c>
      <c r="AB11" s="74" t="str">
        <f>IF(COLUMNS($N$1:AB$1)&lt;=$L11,INDEX(TableContact[[Name]:[Name]],_xlfn.AGGREGATE(15,3,(TableContact[[Team]:[Team]]=$M11)/(TableContact[[Team]:[Team]]=$M11)*ROW(TableContact[[Team]:[Team]])-1,COLUMNS($N$1:AB$1))),"")</f>
        <v/>
      </c>
      <c r="AC11" s="74" t="str">
        <f>IF(COLUMNS($N$1:AC$1)&lt;=$L11,INDEX(TableContact[[Name]:[Name]],_xlfn.AGGREGATE(15,3,(TableContact[[Team]:[Team]]=$M11)/(TableContact[[Team]:[Team]]=$M11)*ROW(TableContact[[Team]:[Team]])-1,COLUMNS($N$1:AC$1))),"")</f>
        <v/>
      </c>
      <c r="AD11" s="74" t="str">
        <f>IF(COLUMNS($N$1:AD$1)&lt;=$L11,INDEX(TableContact[[Name]:[Name]],_xlfn.AGGREGATE(15,3,(TableContact[[Team]:[Team]]=$M11)/(TableContact[[Team]:[Team]]=$M11)*ROW(TableContact[[Team]:[Team]])-1,COLUMNS($N$1:AD$1))),"")</f>
        <v/>
      </c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</row>
    <row r="12" spans="1:56" s="1" customFormat="1" x14ac:dyDescent="0.25">
      <c r="A12" s="72" t="s">
        <v>83</v>
      </c>
      <c r="B12" s="112" t="s">
        <v>104</v>
      </c>
      <c r="C12" s="2" t="s">
        <v>105</v>
      </c>
      <c r="D12" s="2" t="s">
        <v>120</v>
      </c>
      <c r="E12" s="2"/>
      <c r="F12" s="2"/>
      <c r="G12" s="2"/>
      <c r="H12" s="2"/>
      <c r="I12" s="4"/>
      <c r="J12" s="113"/>
      <c r="K12" s="74"/>
      <c r="L12" s="75">
        <f>COUNTIF(TableContact[Team],M12)</f>
        <v>0</v>
      </c>
      <c r="M12" s="76" t="str">
        <f>IFERROR(INDEX(TableContact[Team],MATCH(0,INDEX(COUNTIF(M$1:$M11,TableContact[Team]),),0)),"")</f>
        <v/>
      </c>
      <c r="N12" s="74" t="str">
        <f>IF(COLUMNS($N$1:N$1)&lt;=$L12,INDEX(TableContact[[Name]:[Name]],_xlfn.AGGREGATE(15,3,(TableContact[[Team]:[Team]]=$M12)/(TableContact[[Team]:[Team]]=$M12)*ROW(TableContact[[Team]:[Team]])-1,COLUMNS($N$1:N$1))),"")</f>
        <v/>
      </c>
      <c r="O12" s="74" t="str">
        <f>IF(COLUMNS($N$1:O$1)&lt;=$L12,INDEX(TableContact[[Name]:[Name]],_xlfn.AGGREGATE(15,3,(TableContact[[Team]:[Team]]=$M12)/(TableContact[[Team]:[Team]]=$M12)*ROW(TableContact[[Team]:[Team]])-1,COLUMNS($N$1:O$1))),"")</f>
        <v/>
      </c>
      <c r="P12" s="74" t="str">
        <f>IF(COLUMNS($N$1:P$1)&lt;=$L12,INDEX(TableContact[[Name]:[Name]],_xlfn.AGGREGATE(15,3,(TableContact[[Team]:[Team]]=$M12)/(TableContact[[Team]:[Team]]=$M12)*ROW(TableContact[[Team]:[Team]])-1,COLUMNS($N$1:P$1))),"")</f>
        <v/>
      </c>
      <c r="Q12" s="74" t="str">
        <f>IF(COLUMNS($N$1:Q$1)&lt;=$L12,INDEX(TableContact[[Name]:[Name]],_xlfn.AGGREGATE(15,3,(TableContact[[Team]:[Team]]=$M12)/(TableContact[[Team]:[Team]]=$M12)*ROW(TableContact[[Team]:[Team]])-1,COLUMNS($N$1:Q$1))),"")</f>
        <v/>
      </c>
      <c r="R12" s="74" t="str">
        <f>IF(COLUMNS($N$1:R$1)&lt;=$L12,INDEX(TableContact[[Name]:[Name]],_xlfn.AGGREGATE(15,3,(TableContact[[Team]:[Team]]=$M12)/(TableContact[[Team]:[Team]]=$M12)*ROW(TableContact[[Team]:[Team]])-1,COLUMNS($N$1:R$1))),"")</f>
        <v/>
      </c>
      <c r="S12" s="74" t="str">
        <f>IF(COLUMNS($N$1:S$1)&lt;=$L12,INDEX(TableContact[[Name]:[Name]],_xlfn.AGGREGATE(15,3,(TableContact[[Team]:[Team]]=$M12)/(TableContact[[Team]:[Team]]=$M12)*ROW(TableContact[[Team]:[Team]])-1,COLUMNS($N$1:S$1))),"")</f>
        <v/>
      </c>
      <c r="T12" s="74" t="str">
        <f>IF(COLUMNS($N$1:T$1)&lt;=$L12,INDEX(TableContact[[Name]:[Name]],_xlfn.AGGREGATE(15,3,(TableContact[[Team]:[Team]]=$M12)/(TableContact[[Team]:[Team]]=$M12)*ROW(TableContact[[Team]:[Team]])-1,COLUMNS($N$1:T$1))),"")</f>
        <v/>
      </c>
      <c r="U12" s="74" t="str">
        <f>IF(COLUMNS($N$1:U$1)&lt;=$L12,INDEX(TableContact[[Name]:[Name]],_xlfn.AGGREGATE(15,3,(TableContact[[Team]:[Team]]=$M12)/(TableContact[[Team]:[Team]]=$M12)*ROW(TableContact[[Team]:[Team]])-1,COLUMNS($N$1:U$1))),"")</f>
        <v/>
      </c>
      <c r="V12" s="74" t="str">
        <f>IF(COLUMNS($N$1:V$1)&lt;=$L12,INDEX(TableContact[[Name]:[Name]],_xlfn.AGGREGATE(15,3,(TableContact[[Team]:[Team]]=$M12)/(TableContact[[Team]:[Team]]=$M12)*ROW(TableContact[[Team]:[Team]])-1,COLUMNS($N$1:V$1))),"")</f>
        <v/>
      </c>
      <c r="W12" s="74" t="str">
        <f>IF(COLUMNS($N$1:W$1)&lt;=$L12,INDEX(TableContact[[Name]:[Name]],_xlfn.AGGREGATE(15,3,(TableContact[[Team]:[Team]]=$M12)/(TableContact[[Team]:[Team]]=$M12)*ROW(TableContact[[Team]:[Team]])-1,COLUMNS($N$1:W$1))),"")</f>
        <v/>
      </c>
      <c r="X12" s="74" t="str">
        <f>IF(COLUMNS($N$1:X$1)&lt;=$L12,INDEX(TableContact[[Name]:[Name]],_xlfn.AGGREGATE(15,3,(TableContact[[Team]:[Team]]=$M12)/(TableContact[[Team]:[Team]]=$M12)*ROW(TableContact[[Team]:[Team]])-1,COLUMNS($N$1:X$1))),"")</f>
        <v/>
      </c>
      <c r="Y12" s="74" t="str">
        <f>IF(COLUMNS($N$1:Y$1)&lt;=$L12,INDEX(TableContact[[Name]:[Name]],_xlfn.AGGREGATE(15,3,(TableContact[[Team]:[Team]]=$M12)/(TableContact[[Team]:[Team]]=$M12)*ROW(TableContact[[Team]:[Team]])-1,COLUMNS($N$1:Y$1))),"")</f>
        <v/>
      </c>
      <c r="Z12" s="74" t="str">
        <f>IF(COLUMNS($N$1:Z$1)&lt;=$L12,INDEX(TableContact[[Name]:[Name]],_xlfn.AGGREGATE(15,3,(TableContact[[Team]:[Team]]=$M12)/(TableContact[[Team]:[Team]]=$M12)*ROW(TableContact[[Team]:[Team]])-1,COLUMNS($N$1:Z$1))),"")</f>
        <v/>
      </c>
      <c r="AA12" s="74" t="str">
        <f>IF(COLUMNS($N$1:AA$1)&lt;=$L12,INDEX(TableContact[[Name]:[Name]],_xlfn.AGGREGATE(15,3,(TableContact[[Team]:[Team]]=$M12)/(TableContact[[Team]:[Team]]=$M12)*ROW(TableContact[[Team]:[Team]])-1,COLUMNS($N$1:AA$1))),"")</f>
        <v/>
      </c>
      <c r="AB12" s="74" t="str">
        <f>IF(COLUMNS($N$1:AB$1)&lt;=$L12,INDEX(TableContact[[Name]:[Name]],_xlfn.AGGREGATE(15,3,(TableContact[[Team]:[Team]]=$M12)/(TableContact[[Team]:[Team]]=$M12)*ROW(TableContact[[Team]:[Team]])-1,COLUMNS($N$1:AB$1))),"")</f>
        <v/>
      </c>
      <c r="AC12" s="74" t="str">
        <f>IF(COLUMNS($N$1:AC$1)&lt;=$L12,INDEX(TableContact[[Name]:[Name]],_xlfn.AGGREGATE(15,3,(TableContact[[Team]:[Team]]=$M12)/(TableContact[[Team]:[Team]]=$M12)*ROW(TableContact[[Team]:[Team]])-1,COLUMNS($N$1:AC$1))),"")</f>
        <v/>
      </c>
      <c r="AD12" s="74" t="str">
        <f>IF(COLUMNS($N$1:AD$1)&lt;=$L12,INDEX(TableContact[[Name]:[Name]],_xlfn.AGGREGATE(15,3,(TableContact[[Team]:[Team]]=$M12)/(TableContact[[Team]:[Team]]=$M12)*ROW(TableContact[[Team]:[Team]])-1,COLUMNS($N$1:AD$1))),"")</f>
        <v/>
      </c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</row>
    <row r="13" spans="1:56" s="1" customFormat="1" x14ac:dyDescent="0.25">
      <c r="A13" s="72" t="s">
        <v>83</v>
      </c>
      <c r="B13" s="2" t="s">
        <v>106</v>
      </c>
      <c r="C13" s="2" t="s">
        <v>107</v>
      </c>
      <c r="D13" s="2" t="s">
        <v>120</v>
      </c>
      <c r="E13" s="2"/>
      <c r="F13" s="2"/>
      <c r="G13" s="2"/>
      <c r="H13" s="2"/>
      <c r="I13" s="4"/>
      <c r="J13" s="113"/>
      <c r="K13" s="74"/>
      <c r="L13" s="75">
        <f>COUNTIF(TableContact[Team],M13)</f>
        <v>0</v>
      </c>
      <c r="M13" s="76" t="str">
        <f>IFERROR(INDEX(TableContact[Team],MATCH(0,INDEX(COUNTIF(M$1:$M12,TableContact[Team]),),0)),"")</f>
        <v/>
      </c>
      <c r="N13" s="74" t="str">
        <f>IF(COLUMNS($N$1:N$1)&lt;=$L13,INDEX(TableContact[[Name]:[Name]],_xlfn.AGGREGATE(15,3,(TableContact[[Team]:[Team]]=$M13)/(TableContact[[Team]:[Team]]=$M13)*ROW(TableContact[[Team]:[Team]])-1,COLUMNS($N$1:N$1))),"")</f>
        <v/>
      </c>
      <c r="O13" s="74" t="str">
        <f>IF(COLUMNS($N$1:O$1)&lt;=$L13,INDEX(TableContact[[Name]:[Name]],_xlfn.AGGREGATE(15,3,(TableContact[[Team]:[Team]]=$M13)/(TableContact[[Team]:[Team]]=$M13)*ROW(TableContact[[Team]:[Team]])-1,COLUMNS($N$1:O$1))),"")</f>
        <v/>
      </c>
      <c r="P13" s="74" t="str">
        <f>IF(COLUMNS($N$1:P$1)&lt;=$L13,INDEX(TableContact[[Name]:[Name]],_xlfn.AGGREGATE(15,3,(TableContact[[Team]:[Team]]=$M13)/(TableContact[[Team]:[Team]]=$M13)*ROW(TableContact[[Team]:[Team]])-1,COLUMNS($N$1:P$1))),"")</f>
        <v/>
      </c>
      <c r="Q13" s="74" t="str">
        <f>IF(COLUMNS($N$1:Q$1)&lt;=$L13,INDEX(TableContact[[Name]:[Name]],_xlfn.AGGREGATE(15,3,(TableContact[[Team]:[Team]]=$M13)/(TableContact[[Team]:[Team]]=$M13)*ROW(TableContact[[Team]:[Team]])-1,COLUMNS($N$1:Q$1))),"")</f>
        <v/>
      </c>
      <c r="R13" s="74" t="str">
        <f>IF(COLUMNS($N$1:R$1)&lt;=$L13,INDEX(TableContact[[Name]:[Name]],_xlfn.AGGREGATE(15,3,(TableContact[[Team]:[Team]]=$M13)/(TableContact[[Team]:[Team]]=$M13)*ROW(TableContact[[Team]:[Team]])-1,COLUMNS($N$1:R$1))),"")</f>
        <v/>
      </c>
      <c r="S13" s="74" t="str">
        <f>IF(COLUMNS($N$1:S$1)&lt;=$L13,INDEX(TableContact[[Name]:[Name]],_xlfn.AGGREGATE(15,3,(TableContact[[Team]:[Team]]=$M13)/(TableContact[[Team]:[Team]]=$M13)*ROW(TableContact[[Team]:[Team]])-1,COLUMNS($N$1:S$1))),"")</f>
        <v/>
      </c>
      <c r="T13" s="74" t="str">
        <f>IF(COLUMNS($N$1:T$1)&lt;=$L13,INDEX(TableContact[[Name]:[Name]],_xlfn.AGGREGATE(15,3,(TableContact[[Team]:[Team]]=$M13)/(TableContact[[Team]:[Team]]=$M13)*ROW(TableContact[[Team]:[Team]])-1,COLUMNS($N$1:T$1))),"")</f>
        <v/>
      </c>
      <c r="U13" s="74" t="str">
        <f>IF(COLUMNS($N$1:U$1)&lt;=$L13,INDEX(TableContact[[Name]:[Name]],_xlfn.AGGREGATE(15,3,(TableContact[[Team]:[Team]]=$M13)/(TableContact[[Team]:[Team]]=$M13)*ROW(TableContact[[Team]:[Team]])-1,COLUMNS($N$1:U$1))),"")</f>
        <v/>
      </c>
      <c r="V13" s="74" t="str">
        <f>IF(COLUMNS($N$1:V$1)&lt;=$L13,INDEX(TableContact[[Name]:[Name]],_xlfn.AGGREGATE(15,3,(TableContact[[Team]:[Team]]=$M13)/(TableContact[[Team]:[Team]]=$M13)*ROW(TableContact[[Team]:[Team]])-1,COLUMNS($N$1:V$1))),"")</f>
        <v/>
      </c>
      <c r="W13" s="74" t="str">
        <f>IF(COLUMNS($N$1:W$1)&lt;=$L13,INDEX(TableContact[[Name]:[Name]],_xlfn.AGGREGATE(15,3,(TableContact[[Team]:[Team]]=$M13)/(TableContact[[Team]:[Team]]=$M13)*ROW(TableContact[[Team]:[Team]])-1,COLUMNS($N$1:W$1))),"")</f>
        <v/>
      </c>
      <c r="X13" s="74" t="str">
        <f>IF(COLUMNS($N$1:X$1)&lt;=$L13,INDEX(TableContact[[Name]:[Name]],_xlfn.AGGREGATE(15,3,(TableContact[[Team]:[Team]]=$M13)/(TableContact[[Team]:[Team]]=$M13)*ROW(TableContact[[Team]:[Team]])-1,COLUMNS($N$1:X$1))),"")</f>
        <v/>
      </c>
      <c r="Y13" s="74" t="str">
        <f>IF(COLUMNS($N$1:Y$1)&lt;=$L13,INDEX(TableContact[[Name]:[Name]],_xlfn.AGGREGATE(15,3,(TableContact[[Team]:[Team]]=$M13)/(TableContact[[Team]:[Team]]=$M13)*ROW(TableContact[[Team]:[Team]])-1,COLUMNS($N$1:Y$1))),"")</f>
        <v/>
      </c>
      <c r="Z13" s="74" t="str">
        <f>IF(COLUMNS($N$1:Z$1)&lt;=$L13,INDEX(TableContact[[Name]:[Name]],_xlfn.AGGREGATE(15,3,(TableContact[[Team]:[Team]]=$M13)/(TableContact[[Team]:[Team]]=$M13)*ROW(TableContact[[Team]:[Team]])-1,COLUMNS($N$1:Z$1))),"")</f>
        <v/>
      </c>
      <c r="AA13" s="74" t="str">
        <f>IF(COLUMNS($N$1:AA$1)&lt;=$L13,INDEX(TableContact[[Name]:[Name]],_xlfn.AGGREGATE(15,3,(TableContact[[Team]:[Team]]=$M13)/(TableContact[[Team]:[Team]]=$M13)*ROW(TableContact[[Team]:[Team]])-1,COLUMNS($N$1:AA$1))),"")</f>
        <v/>
      </c>
      <c r="AB13" s="74" t="str">
        <f>IF(COLUMNS($N$1:AB$1)&lt;=$L13,INDEX(TableContact[[Name]:[Name]],_xlfn.AGGREGATE(15,3,(TableContact[[Team]:[Team]]=$M13)/(TableContact[[Team]:[Team]]=$M13)*ROW(TableContact[[Team]:[Team]])-1,COLUMNS($N$1:AB$1))),"")</f>
        <v/>
      </c>
      <c r="AC13" s="74" t="str">
        <f>IF(COLUMNS($N$1:AC$1)&lt;=$L13,INDEX(TableContact[[Name]:[Name]],_xlfn.AGGREGATE(15,3,(TableContact[[Team]:[Team]]=$M13)/(TableContact[[Team]:[Team]]=$M13)*ROW(TableContact[[Team]:[Team]])-1,COLUMNS($N$1:AC$1))),"")</f>
        <v/>
      </c>
      <c r="AD13" s="74" t="str">
        <f>IF(COLUMNS($N$1:AD$1)&lt;=$L13,INDEX(TableContact[[Name]:[Name]],_xlfn.AGGREGATE(15,3,(TableContact[[Team]:[Team]]=$M13)/(TableContact[[Team]:[Team]]=$M13)*ROW(TableContact[[Team]:[Team]])-1,COLUMNS($N$1:AD$1))),"")</f>
        <v/>
      </c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1:56" s="1" customFormat="1" x14ac:dyDescent="0.25">
      <c r="A14" s="72" t="s">
        <v>83</v>
      </c>
      <c r="B14" s="112" t="s">
        <v>108</v>
      </c>
      <c r="C14" s="2" t="s">
        <v>109</v>
      </c>
      <c r="D14" s="2" t="s">
        <v>120</v>
      </c>
      <c r="E14" s="3">
        <v>2</v>
      </c>
      <c r="F14" s="3"/>
      <c r="G14" s="2">
        <v>1</v>
      </c>
      <c r="H14" s="2"/>
      <c r="I14" s="4"/>
      <c r="J14" s="71"/>
      <c r="K14" s="74"/>
      <c r="L14" s="75">
        <f>COUNTIF(TableContact[Team],M14)</f>
        <v>0</v>
      </c>
      <c r="M14" s="76" t="str">
        <f>IFERROR(INDEX(TableContact[Team],MATCH(0,INDEX(COUNTIF(M$1:$M13,TableContact[Team]),),0)),"")</f>
        <v/>
      </c>
      <c r="N14" s="74" t="str">
        <f>IF(COLUMNS($N$1:N$1)&lt;=$L14,INDEX(TableContact[[Name]:[Name]],_xlfn.AGGREGATE(15,3,(TableContact[[Team]:[Team]]=$M14)/(TableContact[[Team]:[Team]]=$M14)*ROW(TableContact[[Team]:[Team]])-1,COLUMNS($N$1:N$1))),"")</f>
        <v/>
      </c>
      <c r="O14" s="74" t="str">
        <f>IF(COLUMNS($N$1:O$1)&lt;=$L14,INDEX(TableContact[[Name]:[Name]],_xlfn.AGGREGATE(15,3,(TableContact[[Team]:[Team]]=$M14)/(TableContact[[Team]:[Team]]=$M14)*ROW(TableContact[[Team]:[Team]])-1,COLUMNS($N$1:O$1))),"")</f>
        <v/>
      </c>
      <c r="P14" s="74" t="str">
        <f>IF(COLUMNS($N$1:P$1)&lt;=$L14,INDEX(TableContact[[Name]:[Name]],_xlfn.AGGREGATE(15,3,(TableContact[[Team]:[Team]]=$M14)/(TableContact[[Team]:[Team]]=$M14)*ROW(TableContact[[Team]:[Team]])-1,COLUMNS($N$1:P$1))),"")</f>
        <v/>
      </c>
      <c r="Q14" s="74" t="str">
        <f>IF(COLUMNS($N$1:Q$1)&lt;=$L14,INDEX(TableContact[[Name]:[Name]],_xlfn.AGGREGATE(15,3,(TableContact[[Team]:[Team]]=$M14)/(TableContact[[Team]:[Team]]=$M14)*ROW(TableContact[[Team]:[Team]])-1,COLUMNS($N$1:Q$1))),"")</f>
        <v/>
      </c>
      <c r="R14" s="74" t="str">
        <f>IF(COLUMNS($N$1:R$1)&lt;=$L14,INDEX(TableContact[[Name]:[Name]],_xlfn.AGGREGATE(15,3,(TableContact[[Team]:[Team]]=$M14)/(TableContact[[Team]:[Team]]=$M14)*ROW(TableContact[[Team]:[Team]])-1,COLUMNS($N$1:R$1))),"")</f>
        <v/>
      </c>
      <c r="S14" s="74" t="str">
        <f>IF(COLUMNS($N$1:S$1)&lt;=$L14,INDEX(TableContact[[Name]:[Name]],_xlfn.AGGREGATE(15,3,(TableContact[[Team]:[Team]]=$M14)/(TableContact[[Team]:[Team]]=$M14)*ROW(TableContact[[Team]:[Team]])-1,COLUMNS($N$1:S$1))),"")</f>
        <v/>
      </c>
      <c r="T14" s="74" t="str">
        <f>IF(COLUMNS($N$1:T$1)&lt;=$L14,INDEX(TableContact[[Name]:[Name]],_xlfn.AGGREGATE(15,3,(TableContact[[Team]:[Team]]=$M14)/(TableContact[[Team]:[Team]]=$M14)*ROW(TableContact[[Team]:[Team]])-1,COLUMNS($N$1:T$1))),"")</f>
        <v/>
      </c>
      <c r="U14" s="74" t="str">
        <f>IF(COLUMNS($N$1:U$1)&lt;=$L14,INDEX(TableContact[[Name]:[Name]],_xlfn.AGGREGATE(15,3,(TableContact[[Team]:[Team]]=$M14)/(TableContact[[Team]:[Team]]=$M14)*ROW(TableContact[[Team]:[Team]])-1,COLUMNS($N$1:U$1))),"")</f>
        <v/>
      </c>
      <c r="V14" s="74" t="str">
        <f>IF(COLUMNS($N$1:V$1)&lt;=$L14,INDEX(TableContact[[Name]:[Name]],_xlfn.AGGREGATE(15,3,(TableContact[[Team]:[Team]]=$M14)/(TableContact[[Team]:[Team]]=$M14)*ROW(TableContact[[Team]:[Team]])-1,COLUMNS($N$1:V$1))),"")</f>
        <v/>
      </c>
      <c r="W14" s="74" t="str">
        <f>IF(COLUMNS($N$1:W$1)&lt;=$L14,INDEX(TableContact[[Name]:[Name]],_xlfn.AGGREGATE(15,3,(TableContact[[Team]:[Team]]=$M14)/(TableContact[[Team]:[Team]]=$M14)*ROW(TableContact[[Team]:[Team]])-1,COLUMNS($N$1:W$1))),"")</f>
        <v/>
      </c>
      <c r="X14" s="74" t="str">
        <f>IF(COLUMNS($N$1:X$1)&lt;=$L14,INDEX(TableContact[[Name]:[Name]],_xlfn.AGGREGATE(15,3,(TableContact[[Team]:[Team]]=$M14)/(TableContact[[Team]:[Team]]=$M14)*ROW(TableContact[[Team]:[Team]])-1,COLUMNS($N$1:X$1))),"")</f>
        <v/>
      </c>
      <c r="Y14" s="74" t="str">
        <f>IF(COLUMNS($N$1:Y$1)&lt;=$L14,INDEX(TableContact[[Name]:[Name]],_xlfn.AGGREGATE(15,3,(TableContact[[Team]:[Team]]=$M14)/(TableContact[[Team]:[Team]]=$M14)*ROW(TableContact[[Team]:[Team]])-1,COLUMNS($N$1:Y$1))),"")</f>
        <v/>
      </c>
      <c r="Z14" s="74" t="str">
        <f>IF(COLUMNS($N$1:Z$1)&lt;=$L14,INDEX(TableContact[[Name]:[Name]],_xlfn.AGGREGATE(15,3,(TableContact[[Team]:[Team]]=$M14)/(TableContact[[Team]:[Team]]=$M14)*ROW(TableContact[[Team]:[Team]])-1,COLUMNS($N$1:Z$1))),"")</f>
        <v/>
      </c>
      <c r="AA14" s="74" t="str">
        <f>IF(COLUMNS($N$1:AA$1)&lt;=$L14,INDEX(TableContact[[Name]:[Name]],_xlfn.AGGREGATE(15,3,(TableContact[[Team]:[Team]]=$M14)/(TableContact[[Team]:[Team]]=$M14)*ROW(TableContact[[Team]:[Team]])-1,COLUMNS($N$1:AA$1))),"")</f>
        <v/>
      </c>
      <c r="AB14" s="74" t="str">
        <f>IF(COLUMNS($N$1:AB$1)&lt;=$L14,INDEX(TableContact[[Name]:[Name]],_xlfn.AGGREGATE(15,3,(TableContact[[Team]:[Team]]=$M14)/(TableContact[[Team]:[Team]]=$M14)*ROW(TableContact[[Team]:[Team]])-1,COLUMNS($N$1:AB$1))),"")</f>
        <v/>
      </c>
      <c r="AC14" s="74" t="str">
        <f>IF(COLUMNS($N$1:AC$1)&lt;=$L14,INDEX(TableContact[[Name]:[Name]],_xlfn.AGGREGATE(15,3,(TableContact[[Team]:[Team]]=$M14)/(TableContact[[Team]:[Team]]=$M14)*ROW(TableContact[[Team]:[Team]])-1,COLUMNS($N$1:AC$1))),"")</f>
        <v/>
      </c>
      <c r="AD14" s="74" t="str">
        <f>IF(COLUMNS($N$1:AD$1)&lt;=$L14,INDEX(TableContact[[Name]:[Name]],_xlfn.AGGREGATE(15,3,(TableContact[[Team]:[Team]]=$M14)/(TableContact[[Team]:[Team]]=$M14)*ROW(TableContact[[Team]:[Team]])-1,COLUMNS($N$1:AD$1))),"")</f>
        <v/>
      </c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</row>
    <row r="15" spans="1:56" s="1" customFormat="1" x14ac:dyDescent="0.25">
      <c r="A15" s="72" t="s">
        <v>83</v>
      </c>
      <c r="B15" s="2" t="s">
        <v>110</v>
      </c>
      <c r="C15" s="2" t="s">
        <v>111</v>
      </c>
      <c r="D15" s="2" t="s">
        <v>120</v>
      </c>
      <c r="E15" s="27">
        <v>1</v>
      </c>
      <c r="F15" s="54">
        <v>43949</v>
      </c>
      <c r="G15" s="2">
        <v>1</v>
      </c>
      <c r="H15" s="2"/>
      <c r="I15" s="4"/>
      <c r="J15" s="71"/>
      <c r="K15" s="74"/>
      <c r="L15" s="75">
        <f>COUNTIF(TableContact[Team],M15)</f>
        <v>0</v>
      </c>
      <c r="M15" s="76" t="str">
        <f>IFERROR(INDEX(TableContact[Team],MATCH(0,INDEX(COUNTIF(M$1:$M14,TableContact[Team]),),0)),"")</f>
        <v/>
      </c>
      <c r="N15" s="74" t="str">
        <f>IF(COLUMNS($N$1:N$1)&lt;=$L15,INDEX(TableContact[[Name]:[Name]],_xlfn.AGGREGATE(15,3,(TableContact[[Team]:[Team]]=$M15)/(TableContact[[Team]:[Team]]=$M15)*ROW(TableContact[[Team]:[Team]])-1,COLUMNS($N$1:N$1))),"")</f>
        <v/>
      </c>
      <c r="O15" s="74" t="str">
        <f>IF(COLUMNS($N$1:O$1)&lt;=$L15,INDEX(TableContact[[Name]:[Name]],_xlfn.AGGREGATE(15,3,(TableContact[[Team]:[Team]]=$M15)/(TableContact[[Team]:[Team]]=$M15)*ROW(TableContact[[Team]:[Team]])-1,COLUMNS($N$1:O$1))),"")</f>
        <v/>
      </c>
      <c r="P15" s="74" t="str">
        <f>IF(COLUMNS($N$1:P$1)&lt;=$L15,INDEX(TableContact[[Name]:[Name]],_xlfn.AGGREGATE(15,3,(TableContact[[Team]:[Team]]=$M15)/(TableContact[[Team]:[Team]]=$M15)*ROW(TableContact[[Team]:[Team]])-1,COLUMNS($N$1:P$1))),"")</f>
        <v/>
      </c>
      <c r="Q15" s="74" t="str">
        <f>IF(COLUMNS($N$1:Q$1)&lt;=$L15,INDEX(TableContact[[Name]:[Name]],_xlfn.AGGREGATE(15,3,(TableContact[[Team]:[Team]]=$M15)/(TableContact[[Team]:[Team]]=$M15)*ROW(TableContact[[Team]:[Team]])-1,COLUMNS($N$1:Q$1))),"")</f>
        <v/>
      </c>
      <c r="R15" s="74" t="str">
        <f>IF(COLUMNS($N$1:R$1)&lt;=$L15,INDEX(TableContact[[Name]:[Name]],_xlfn.AGGREGATE(15,3,(TableContact[[Team]:[Team]]=$M15)/(TableContact[[Team]:[Team]]=$M15)*ROW(TableContact[[Team]:[Team]])-1,COLUMNS($N$1:R$1))),"")</f>
        <v/>
      </c>
      <c r="S15" s="74" t="str">
        <f>IF(COLUMNS($N$1:S$1)&lt;=$L15,INDEX(TableContact[[Name]:[Name]],_xlfn.AGGREGATE(15,3,(TableContact[[Team]:[Team]]=$M15)/(TableContact[[Team]:[Team]]=$M15)*ROW(TableContact[[Team]:[Team]])-1,COLUMNS($N$1:S$1))),"")</f>
        <v/>
      </c>
      <c r="T15" s="74" t="str">
        <f>IF(COLUMNS($N$1:T$1)&lt;=$L15,INDEX(TableContact[[Name]:[Name]],_xlfn.AGGREGATE(15,3,(TableContact[[Team]:[Team]]=$M15)/(TableContact[[Team]:[Team]]=$M15)*ROW(TableContact[[Team]:[Team]])-1,COLUMNS($N$1:T$1))),"")</f>
        <v/>
      </c>
      <c r="U15" s="74" t="str">
        <f>IF(COLUMNS($N$1:U$1)&lt;=$L15,INDEX(TableContact[[Name]:[Name]],_xlfn.AGGREGATE(15,3,(TableContact[[Team]:[Team]]=$M15)/(TableContact[[Team]:[Team]]=$M15)*ROW(TableContact[[Team]:[Team]])-1,COLUMNS($N$1:U$1))),"")</f>
        <v/>
      </c>
      <c r="V15" s="74" t="str">
        <f>IF(COLUMNS($N$1:V$1)&lt;=$L15,INDEX(TableContact[[Name]:[Name]],_xlfn.AGGREGATE(15,3,(TableContact[[Team]:[Team]]=$M15)/(TableContact[[Team]:[Team]]=$M15)*ROW(TableContact[[Team]:[Team]])-1,COLUMNS($N$1:V$1))),"")</f>
        <v/>
      </c>
      <c r="W15" s="74" t="str">
        <f>IF(COLUMNS($N$1:W$1)&lt;=$L15,INDEX(TableContact[[Name]:[Name]],_xlfn.AGGREGATE(15,3,(TableContact[[Team]:[Team]]=$M15)/(TableContact[[Team]:[Team]]=$M15)*ROW(TableContact[[Team]:[Team]])-1,COLUMNS($N$1:W$1))),"")</f>
        <v/>
      </c>
      <c r="X15" s="74" t="str">
        <f>IF(COLUMNS($N$1:X$1)&lt;=$L15,INDEX(TableContact[[Name]:[Name]],_xlfn.AGGREGATE(15,3,(TableContact[[Team]:[Team]]=$M15)/(TableContact[[Team]:[Team]]=$M15)*ROW(TableContact[[Team]:[Team]])-1,COLUMNS($N$1:X$1))),"")</f>
        <v/>
      </c>
      <c r="Y15" s="74" t="str">
        <f>IF(COLUMNS($N$1:Y$1)&lt;=$L15,INDEX(TableContact[[Name]:[Name]],_xlfn.AGGREGATE(15,3,(TableContact[[Team]:[Team]]=$M15)/(TableContact[[Team]:[Team]]=$M15)*ROW(TableContact[[Team]:[Team]])-1,COLUMNS($N$1:Y$1))),"")</f>
        <v/>
      </c>
      <c r="Z15" s="74" t="str">
        <f>IF(COLUMNS($N$1:Z$1)&lt;=$L15,INDEX(TableContact[[Name]:[Name]],_xlfn.AGGREGATE(15,3,(TableContact[[Team]:[Team]]=$M15)/(TableContact[[Team]:[Team]]=$M15)*ROW(TableContact[[Team]:[Team]])-1,COLUMNS($N$1:Z$1))),"")</f>
        <v/>
      </c>
      <c r="AA15" s="74" t="str">
        <f>IF(COLUMNS($N$1:AA$1)&lt;=$L15,INDEX(TableContact[[Name]:[Name]],_xlfn.AGGREGATE(15,3,(TableContact[[Team]:[Team]]=$M15)/(TableContact[[Team]:[Team]]=$M15)*ROW(TableContact[[Team]:[Team]])-1,COLUMNS($N$1:AA$1))),"")</f>
        <v/>
      </c>
      <c r="AB15" s="74" t="str">
        <f>IF(COLUMNS($N$1:AB$1)&lt;=$L15,INDEX(TableContact[[Name]:[Name]],_xlfn.AGGREGATE(15,3,(TableContact[[Team]:[Team]]=$M15)/(TableContact[[Team]:[Team]]=$M15)*ROW(TableContact[[Team]:[Team]])-1,COLUMNS($N$1:AB$1))),"")</f>
        <v/>
      </c>
      <c r="AC15" s="74" t="str">
        <f>IF(COLUMNS($N$1:AC$1)&lt;=$L15,INDEX(TableContact[[Name]:[Name]],_xlfn.AGGREGATE(15,3,(TableContact[[Team]:[Team]]=$M15)/(TableContact[[Team]:[Team]]=$M15)*ROW(TableContact[[Team]:[Team]])-1,COLUMNS($N$1:AC$1))),"")</f>
        <v/>
      </c>
      <c r="AD15" s="74" t="str">
        <f>IF(COLUMNS($N$1:AD$1)&lt;=$L15,INDEX(TableContact[[Name]:[Name]],_xlfn.AGGREGATE(15,3,(TableContact[[Team]:[Team]]=$M15)/(TableContact[[Team]:[Team]]=$M15)*ROW(TableContact[[Team]:[Team]])-1,COLUMNS($N$1:AD$1))),"")</f>
        <v/>
      </c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</row>
    <row r="16" spans="1:56" s="1" customFormat="1" x14ac:dyDescent="0.25">
      <c r="A16" s="72" t="s">
        <v>83</v>
      </c>
      <c r="B16" s="112" t="s">
        <v>112</v>
      </c>
      <c r="C16" s="2" t="s">
        <v>113</v>
      </c>
      <c r="D16" s="2" t="s">
        <v>120</v>
      </c>
      <c r="E16" s="3">
        <v>2</v>
      </c>
      <c r="F16" s="3"/>
      <c r="G16" s="2">
        <v>1</v>
      </c>
      <c r="H16" s="2"/>
      <c r="I16" s="4"/>
      <c r="J16" s="71"/>
      <c r="K16" s="74"/>
      <c r="L16" s="75">
        <f>COUNTIF(TableContact[Team],M16)</f>
        <v>0</v>
      </c>
      <c r="M16" s="76" t="str">
        <f>IFERROR(INDEX(TableContact[Team],MATCH(0,INDEX(COUNTIF(M$1:$M15,TableContact[Team]),),0)),"")</f>
        <v/>
      </c>
      <c r="N16" s="74" t="str">
        <f>IF(COLUMNS($N$1:N$1)&lt;=$L16,INDEX(TableContact[[Name]:[Name]],_xlfn.AGGREGATE(15,3,(TableContact[[Team]:[Team]]=$M16)/(TableContact[[Team]:[Team]]=$M16)*ROW(TableContact[[Team]:[Team]])-1,COLUMNS($N$1:N$1))),"")</f>
        <v/>
      </c>
      <c r="O16" s="74" t="str">
        <f>IF(COLUMNS($N$1:O$1)&lt;=$L16,INDEX(TableContact[[Name]:[Name]],_xlfn.AGGREGATE(15,3,(TableContact[[Team]:[Team]]=$M16)/(TableContact[[Team]:[Team]]=$M16)*ROW(TableContact[[Team]:[Team]])-1,COLUMNS($N$1:O$1))),"")</f>
        <v/>
      </c>
      <c r="P16" s="74" t="str">
        <f>IF(COLUMNS($N$1:P$1)&lt;=$L16,INDEX(TableContact[[Name]:[Name]],_xlfn.AGGREGATE(15,3,(TableContact[[Team]:[Team]]=$M16)/(TableContact[[Team]:[Team]]=$M16)*ROW(TableContact[[Team]:[Team]])-1,COLUMNS($N$1:P$1))),"")</f>
        <v/>
      </c>
      <c r="Q16" s="74" t="str">
        <f>IF(COLUMNS($N$1:Q$1)&lt;=$L16,INDEX(TableContact[[Name]:[Name]],_xlfn.AGGREGATE(15,3,(TableContact[[Team]:[Team]]=$M16)/(TableContact[[Team]:[Team]]=$M16)*ROW(TableContact[[Team]:[Team]])-1,COLUMNS($N$1:Q$1))),"")</f>
        <v/>
      </c>
      <c r="R16" s="74" t="str">
        <f>IF(COLUMNS($N$1:R$1)&lt;=$L16,INDEX(TableContact[[Name]:[Name]],_xlfn.AGGREGATE(15,3,(TableContact[[Team]:[Team]]=$M16)/(TableContact[[Team]:[Team]]=$M16)*ROW(TableContact[[Team]:[Team]])-1,COLUMNS($N$1:R$1))),"")</f>
        <v/>
      </c>
      <c r="S16" s="74" t="str">
        <f>IF(COLUMNS($N$1:S$1)&lt;=$L16,INDEX(TableContact[[Name]:[Name]],_xlfn.AGGREGATE(15,3,(TableContact[[Team]:[Team]]=$M16)/(TableContact[[Team]:[Team]]=$M16)*ROW(TableContact[[Team]:[Team]])-1,COLUMNS($N$1:S$1))),"")</f>
        <v/>
      </c>
      <c r="T16" s="74" t="str">
        <f>IF(COLUMNS($N$1:T$1)&lt;=$L16,INDEX(TableContact[[Name]:[Name]],_xlfn.AGGREGATE(15,3,(TableContact[[Team]:[Team]]=$M16)/(TableContact[[Team]:[Team]]=$M16)*ROW(TableContact[[Team]:[Team]])-1,COLUMNS($N$1:T$1))),"")</f>
        <v/>
      </c>
      <c r="U16" s="74" t="str">
        <f>IF(COLUMNS($N$1:U$1)&lt;=$L16,INDEX(TableContact[[Name]:[Name]],_xlfn.AGGREGATE(15,3,(TableContact[[Team]:[Team]]=$M16)/(TableContact[[Team]:[Team]]=$M16)*ROW(TableContact[[Team]:[Team]])-1,COLUMNS($N$1:U$1))),"")</f>
        <v/>
      </c>
      <c r="V16" s="74" t="str">
        <f>IF(COLUMNS($N$1:V$1)&lt;=$L16,INDEX(TableContact[[Name]:[Name]],_xlfn.AGGREGATE(15,3,(TableContact[[Team]:[Team]]=$M16)/(TableContact[[Team]:[Team]]=$M16)*ROW(TableContact[[Team]:[Team]])-1,COLUMNS($N$1:V$1))),"")</f>
        <v/>
      </c>
      <c r="W16" s="74" t="str">
        <f>IF(COLUMNS($N$1:W$1)&lt;=$L16,INDEX(TableContact[[Name]:[Name]],_xlfn.AGGREGATE(15,3,(TableContact[[Team]:[Team]]=$M16)/(TableContact[[Team]:[Team]]=$M16)*ROW(TableContact[[Team]:[Team]])-1,COLUMNS($N$1:W$1))),"")</f>
        <v/>
      </c>
      <c r="X16" s="74" t="str">
        <f>IF(COLUMNS($N$1:X$1)&lt;=$L16,INDEX(TableContact[[Name]:[Name]],_xlfn.AGGREGATE(15,3,(TableContact[[Team]:[Team]]=$M16)/(TableContact[[Team]:[Team]]=$M16)*ROW(TableContact[[Team]:[Team]])-1,COLUMNS($N$1:X$1))),"")</f>
        <v/>
      </c>
      <c r="Y16" s="74" t="str">
        <f>IF(COLUMNS($N$1:Y$1)&lt;=$L16,INDEX(TableContact[[Name]:[Name]],_xlfn.AGGREGATE(15,3,(TableContact[[Team]:[Team]]=$M16)/(TableContact[[Team]:[Team]]=$M16)*ROW(TableContact[[Team]:[Team]])-1,COLUMNS($N$1:Y$1))),"")</f>
        <v/>
      </c>
      <c r="Z16" s="74" t="str">
        <f>IF(COLUMNS($N$1:Z$1)&lt;=$L16,INDEX(TableContact[[Name]:[Name]],_xlfn.AGGREGATE(15,3,(TableContact[[Team]:[Team]]=$M16)/(TableContact[[Team]:[Team]]=$M16)*ROW(TableContact[[Team]:[Team]])-1,COLUMNS($N$1:Z$1))),"")</f>
        <v/>
      </c>
      <c r="AA16" s="74" t="str">
        <f>IF(COLUMNS($N$1:AA$1)&lt;=$L16,INDEX(TableContact[[Name]:[Name]],_xlfn.AGGREGATE(15,3,(TableContact[[Team]:[Team]]=$M16)/(TableContact[[Team]:[Team]]=$M16)*ROW(TableContact[[Team]:[Team]])-1,COLUMNS($N$1:AA$1))),"")</f>
        <v/>
      </c>
      <c r="AB16" s="74" t="str">
        <f>IF(COLUMNS($N$1:AB$1)&lt;=$L16,INDEX(TableContact[[Name]:[Name]],_xlfn.AGGREGATE(15,3,(TableContact[[Team]:[Team]]=$M16)/(TableContact[[Team]:[Team]]=$M16)*ROW(TableContact[[Team]:[Team]])-1,COLUMNS($N$1:AB$1))),"")</f>
        <v/>
      </c>
      <c r="AC16" s="74" t="str">
        <f>IF(COLUMNS($N$1:AC$1)&lt;=$L16,INDEX(TableContact[[Name]:[Name]],_xlfn.AGGREGATE(15,3,(TableContact[[Team]:[Team]]=$M16)/(TableContact[[Team]:[Team]]=$M16)*ROW(TableContact[[Team]:[Team]])-1,COLUMNS($N$1:AC$1))),"")</f>
        <v/>
      </c>
      <c r="AD16" s="74" t="str">
        <f>IF(COLUMNS($N$1:AD$1)&lt;=$L16,INDEX(TableContact[[Name]:[Name]],_xlfn.AGGREGATE(15,3,(TableContact[[Team]:[Team]]=$M16)/(TableContact[[Team]:[Team]]=$M16)*ROW(TableContact[[Team]:[Team]])-1,COLUMNS($N$1:AD$1))),"")</f>
        <v/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</row>
    <row r="17" spans="1:36" s="1" customFormat="1" x14ac:dyDescent="0.25">
      <c r="A17" s="72" t="s">
        <v>83</v>
      </c>
      <c r="B17" s="2" t="s">
        <v>114</v>
      </c>
      <c r="C17" s="2" t="s">
        <v>115</v>
      </c>
      <c r="D17" s="2" t="s">
        <v>121</v>
      </c>
      <c r="E17" s="27"/>
      <c r="F17" s="54"/>
      <c r="G17" s="2"/>
      <c r="H17" s="2"/>
      <c r="I17" s="4"/>
      <c r="J17" s="71"/>
      <c r="K17" s="74"/>
      <c r="L17" s="75">
        <f>COUNTIF(TableContact[Team],M17)</f>
        <v>0</v>
      </c>
      <c r="M17" s="76" t="str">
        <f>IFERROR(INDEX(TableContact[Team],MATCH(0,INDEX(COUNTIF(M$1:$M16,TableContact[Team]),),0)),"")</f>
        <v/>
      </c>
      <c r="N17" s="74" t="str">
        <f>IF(COLUMNS($N$1:N$1)&lt;=$L17,INDEX(TableContact[[Name]:[Name]],_xlfn.AGGREGATE(15,3,(TableContact[[Team]:[Team]]=$M17)/(TableContact[[Team]:[Team]]=$M17)*ROW(TableContact[[Team]:[Team]])-1,COLUMNS($N$1:N$1))),"")</f>
        <v/>
      </c>
      <c r="O17" s="74" t="str">
        <f>IF(COLUMNS($N$1:O$1)&lt;=$L17,INDEX(TableContact[[Name]:[Name]],_xlfn.AGGREGATE(15,3,(TableContact[[Team]:[Team]]=$M17)/(TableContact[[Team]:[Team]]=$M17)*ROW(TableContact[[Team]:[Team]])-1,COLUMNS($N$1:O$1))),"")</f>
        <v/>
      </c>
      <c r="P17" s="74" t="str">
        <f>IF(COLUMNS($N$1:P$1)&lt;=$L17,INDEX(TableContact[[Name]:[Name]],_xlfn.AGGREGATE(15,3,(TableContact[[Team]:[Team]]=$M17)/(TableContact[[Team]:[Team]]=$M17)*ROW(TableContact[[Team]:[Team]])-1,COLUMNS($N$1:P$1))),"")</f>
        <v/>
      </c>
      <c r="Q17" s="74" t="str">
        <f>IF(COLUMNS($N$1:Q$1)&lt;=$L17,INDEX(TableContact[[Name]:[Name]],_xlfn.AGGREGATE(15,3,(TableContact[[Team]:[Team]]=$M17)/(TableContact[[Team]:[Team]]=$M17)*ROW(TableContact[[Team]:[Team]])-1,COLUMNS($N$1:Q$1))),"")</f>
        <v/>
      </c>
      <c r="R17" s="74" t="str">
        <f>IF(COLUMNS($N$1:R$1)&lt;=$L17,INDEX(TableContact[[Name]:[Name]],_xlfn.AGGREGATE(15,3,(TableContact[[Team]:[Team]]=$M17)/(TableContact[[Team]:[Team]]=$M17)*ROW(TableContact[[Team]:[Team]])-1,COLUMNS($N$1:R$1))),"")</f>
        <v/>
      </c>
      <c r="S17" s="74" t="str">
        <f>IF(COLUMNS($N$1:S$1)&lt;=$L17,INDEX(TableContact[[Name]:[Name]],_xlfn.AGGREGATE(15,3,(TableContact[[Team]:[Team]]=$M17)/(TableContact[[Team]:[Team]]=$M17)*ROW(TableContact[[Team]:[Team]])-1,COLUMNS($N$1:S$1))),"")</f>
        <v/>
      </c>
      <c r="T17" s="74" t="str">
        <f>IF(COLUMNS($N$1:T$1)&lt;=$L17,INDEX(TableContact[[Name]:[Name]],_xlfn.AGGREGATE(15,3,(TableContact[[Team]:[Team]]=$M17)/(TableContact[[Team]:[Team]]=$M17)*ROW(TableContact[[Team]:[Team]])-1,COLUMNS($N$1:T$1))),"")</f>
        <v/>
      </c>
      <c r="U17" s="74" t="str">
        <f>IF(COLUMNS($N$1:U$1)&lt;=$L17,INDEX(TableContact[[Name]:[Name]],_xlfn.AGGREGATE(15,3,(TableContact[[Team]:[Team]]=$M17)/(TableContact[[Team]:[Team]]=$M17)*ROW(TableContact[[Team]:[Team]])-1,COLUMNS($N$1:U$1))),"")</f>
        <v/>
      </c>
      <c r="V17" s="74" t="str">
        <f>IF(COLUMNS($N$1:V$1)&lt;=$L17,INDEX(TableContact[[Name]:[Name]],_xlfn.AGGREGATE(15,3,(TableContact[[Team]:[Team]]=$M17)/(TableContact[[Team]:[Team]]=$M17)*ROW(TableContact[[Team]:[Team]])-1,COLUMNS($N$1:V$1))),"")</f>
        <v/>
      </c>
      <c r="W17" s="74" t="str">
        <f>IF(COLUMNS($N$1:W$1)&lt;=$L17,INDEX(TableContact[[Name]:[Name]],_xlfn.AGGREGATE(15,3,(TableContact[[Team]:[Team]]=$M17)/(TableContact[[Team]:[Team]]=$M17)*ROW(TableContact[[Team]:[Team]])-1,COLUMNS($N$1:W$1))),"")</f>
        <v/>
      </c>
      <c r="X17" s="74" t="str">
        <f>IF(COLUMNS($N$1:X$1)&lt;=$L17,INDEX(TableContact[[Name]:[Name]],_xlfn.AGGREGATE(15,3,(TableContact[[Team]:[Team]]=$M17)/(TableContact[[Team]:[Team]]=$M17)*ROW(TableContact[[Team]:[Team]])-1,COLUMNS($N$1:X$1))),"")</f>
        <v/>
      </c>
      <c r="Y17" s="74" t="str">
        <f>IF(COLUMNS($N$1:Y$1)&lt;=$L17,INDEX(TableContact[[Name]:[Name]],_xlfn.AGGREGATE(15,3,(TableContact[[Team]:[Team]]=$M17)/(TableContact[[Team]:[Team]]=$M17)*ROW(TableContact[[Team]:[Team]])-1,COLUMNS($N$1:Y$1))),"")</f>
        <v/>
      </c>
      <c r="Z17" s="74" t="str">
        <f>IF(COLUMNS($N$1:Z$1)&lt;=$L17,INDEX(TableContact[[Name]:[Name]],_xlfn.AGGREGATE(15,3,(TableContact[[Team]:[Team]]=$M17)/(TableContact[[Team]:[Team]]=$M17)*ROW(TableContact[[Team]:[Team]])-1,COLUMNS($N$1:Z$1))),"")</f>
        <v/>
      </c>
      <c r="AA17" s="74" t="str">
        <f>IF(COLUMNS($N$1:AA$1)&lt;=$L17,INDEX(TableContact[[Name]:[Name]],_xlfn.AGGREGATE(15,3,(TableContact[[Team]:[Team]]=$M17)/(TableContact[[Team]:[Team]]=$M17)*ROW(TableContact[[Team]:[Team]])-1,COLUMNS($N$1:AA$1))),"")</f>
        <v/>
      </c>
      <c r="AB17" s="74" t="str">
        <f>IF(COLUMNS($N$1:AB$1)&lt;=$L17,INDEX(TableContact[[Name]:[Name]],_xlfn.AGGREGATE(15,3,(TableContact[[Team]:[Team]]=$M17)/(TableContact[[Team]:[Team]]=$M17)*ROW(TableContact[[Team]:[Team]])-1,COLUMNS($N$1:AB$1))),"")</f>
        <v/>
      </c>
      <c r="AC17" s="74" t="str">
        <f>IF(COLUMNS($N$1:AC$1)&lt;=$L17,INDEX(TableContact[[Name]:[Name]],_xlfn.AGGREGATE(15,3,(TableContact[[Team]:[Team]]=$M17)/(TableContact[[Team]:[Team]]=$M17)*ROW(TableContact[[Team]:[Team]])-1,COLUMNS($N$1:AC$1))),"")</f>
        <v/>
      </c>
      <c r="AD17" s="74" t="str">
        <f>IF(COLUMNS($N$1:AD$1)&lt;=$L17,INDEX(TableContact[[Name]:[Name]],_xlfn.AGGREGATE(15,3,(TableContact[[Team]:[Team]]=$M17)/(TableContact[[Team]:[Team]]=$M17)*ROW(TableContact[[Team]:[Team]])-1,COLUMNS($N$1:AD$1))),"")</f>
        <v/>
      </c>
      <c r="AE17" s="74"/>
      <c r="AF17" s="74"/>
      <c r="AG17" s="74"/>
      <c r="AH17" s="74"/>
      <c r="AI17" s="74"/>
      <c r="AJ17" s="74"/>
    </row>
    <row r="18" spans="1:36" s="1" customFormat="1" x14ac:dyDescent="0.25">
      <c r="A18" s="72" t="s">
        <v>83</v>
      </c>
      <c r="B18" s="112" t="s">
        <v>116</v>
      </c>
      <c r="C18" s="2" t="s">
        <v>117</v>
      </c>
      <c r="D18" s="2" t="s">
        <v>121</v>
      </c>
      <c r="E18" s="2"/>
      <c r="F18" s="2"/>
      <c r="G18" s="2"/>
      <c r="H18" s="2"/>
      <c r="I18" s="4"/>
      <c r="J18" s="114"/>
      <c r="K18" s="74"/>
      <c r="L18" s="75">
        <f>COUNTIF(TableContact[Team],M18)</f>
        <v>0</v>
      </c>
      <c r="M18" s="76" t="str">
        <f>IFERROR(INDEX(TableContact[Team],MATCH(0,INDEX(COUNTIF(M$1:$M17,TableContact[Team]),),0)),"")</f>
        <v/>
      </c>
      <c r="N18" s="74" t="str">
        <f>IF(COLUMNS($N$1:N$1)&lt;=$L18,INDEX(TableContact[[Name]:[Name]],_xlfn.AGGREGATE(15,3,(TableContact[[Team]:[Team]]=$M18)/(TableContact[[Team]:[Team]]=$M18)*ROW(TableContact[[Team]:[Team]])-1,COLUMNS($N$1:N$1))),"")</f>
        <v/>
      </c>
      <c r="O18" s="74" t="str">
        <f>IF(COLUMNS($N$1:O$1)&lt;=$L18,INDEX(TableContact[[Name]:[Name]],_xlfn.AGGREGATE(15,3,(TableContact[[Team]:[Team]]=$M18)/(TableContact[[Team]:[Team]]=$M18)*ROW(TableContact[[Team]:[Team]])-1,COLUMNS($N$1:O$1))),"")</f>
        <v/>
      </c>
      <c r="P18" s="74" t="str">
        <f>IF(COLUMNS($N$1:P$1)&lt;=$L18,INDEX(TableContact[[Name]:[Name]],_xlfn.AGGREGATE(15,3,(TableContact[[Team]:[Team]]=$M18)/(TableContact[[Team]:[Team]]=$M18)*ROW(TableContact[[Team]:[Team]])-1,COLUMNS($N$1:P$1))),"")</f>
        <v/>
      </c>
      <c r="Q18" s="74" t="str">
        <f>IF(COLUMNS($N$1:Q$1)&lt;=$L18,INDEX(TableContact[[Name]:[Name]],_xlfn.AGGREGATE(15,3,(TableContact[[Team]:[Team]]=$M18)/(TableContact[[Team]:[Team]]=$M18)*ROW(TableContact[[Team]:[Team]])-1,COLUMNS($N$1:Q$1))),"")</f>
        <v/>
      </c>
      <c r="R18" s="74" t="str">
        <f>IF(COLUMNS($N$1:R$1)&lt;=$L18,INDEX(TableContact[[Name]:[Name]],_xlfn.AGGREGATE(15,3,(TableContact[[Team]:[Team]]=$M18)/(TableContact[[Team]:[Team]]=$M18)*ROW(TableContact[[Team]:[Team]])-1,COLUMNS($N$1:R$1))),"")</f>
        <v/>
      </c>
      <c r="S18" s="74" t="str">
        <f>IF(COLUMNS($N$1:S$1)&lt;=$L18,INDEX(TableContact[[Name]:[Name]],_xlfn.AGGREGATE(15,3,(TableContact[[Team]:[Team]]=$M18)/(TableContact[[Team]:[Team]]=$M18)*ROW(TableContact[[Team]:[Team]])-1,COLUMNS($N$1:S$1))),"")</f>
        <v/>
      </c>
      <c r="T18" s="74" t="str">
        <f>IF(COLUMNS($N$1:T$1)&lt;=$L18,INDEX(TableContact[[Name]:[Name]],_xlfn.AGGREGATE(15,3,(TableContact[[Team]:[Team]]=$M18)/(TableContact[[Team]:[Team]]=$M18)*ROW(TableContact[[Team]:[Team]])-1,COLUMNS($N$1:T$1))),"")</f>
        <v/>
      </c>
      <c r="U18" s="74" t="str">
        <f>IF(COLUMNS($N$1:U$1)&lt;=$L18,INDEX(TableContact[[Name]:[Name]],_xlfn.AGGREGATE(15,3,(TableContact[[Team]:[Team]]=$M18)/(TableContact[[Team]:[Team]]=$M18)*ROW(TableContact[[Team]:[Team]])-1,COLUMNS($N$1:U$1))),"")</f>
        <v/>
      </c>
      <c r="V18" s="74" t="str">
        <f>IF(COLUMNS($N$1:V$1)&lt;=$L18,INDEX(TableContact[[Name]:[Name]],_xlfn.AGGREGATE(15,3,(TableContact[[Team]:[Team]]=$M18)/(TableContact[[Team]:[Team]]=$M18)*ROW(TableContact[[Team]:[Team]])-1,COLUMNS($N$1:V$1))),"")</f>
        <v/>
      </c>
      <c r="W18" s="74" t="str">
        <f>IF(COLUMNS($N$1:W$1)&lt;=$L18,INDEX(TableContact[[Name]:[Name]],_xlfn.AGGREGATE(15,3,(TableContact[[Team]:[Team]]=$M18)/(TableContact[[Team]:[Team]]=$M18)*ROW(TableContact[[Team]:[Team]])-1,COLUMNS($N$1:W$1))),"")</f>
        <v/>
      </c>
      <c r="X18" s="74" t="str">
        <f>IF(COLUMNS($N$1:X$1)&lt;=$L18,INDEX(TableContact[[Name]:[Name]],_xlfn.AGGREGATE(15,3,(TableContact[[Team]:[Team]]=$M18)/(TableContact[[Team]:[Team]]=$M18)*ROW(TableContact[[Team]:[Team]])-1,COLUMNS($N$1:X$1))),"")</f>
        <v/>
      </c>
      <c r="Y18" s="74" t="str">
        <f>IF(COLUMNS($N$1:Y$1)&lt;=$L18,INDEX(TableContact[[Name]:[Name]],_xlfn.AGGREGATE(15,3,(TableContact[[Team]:[Team]]=$M18)/(TableContact[[Team]:[Team]]=$M18)*ROW(TableContact[[Team]:[Team]])-1,COLUMNS($N$1:Y$1))),"")</f>
        <v/>
      </c>
      <c r="Z18" s="74" t="str">
        <f>IF(COLUMNS($N$1:Z$1)&lt;=$L18,INDEX(TableContact[[Name]:[Name]],_xlfn.AGGREGATE(15,3,(TableContact[[Team]:[Team]]=$M18)/(TableContact[[Team]:[Team]]=$M18)*ROW(TableContact[[Team]:[Team]])-1,COLUMNS($N$1:Z$1))),"")</f>
        <v/>
      </c>
      <c r="AA18" s="74" t="str">
        <f>IF(COLUMNS($N$1:AA$1)&lt;=$L18,INDEX(TableContact[[Name]:[Name]],_xlfn.AGGREGATE(15,3,(TableContact[[Team]:[Team]]=$M18)/(TableContact[[Team]:[Team]]=$M18)*ROW(TableContact[[Team]:[Team]])-1,COLUMNS($N$1:AA$1))),"")</f>
        <v/>
      </c>
      <c r="AB18" s="74" t="str">
        <f>IF(COLUMNS($N$1:AB$1)&lt;=$L18,INDEX(TableContact[[Name]:[Name]],_xlfn.AGGREGATE(15,3,(TableContact[[Team]:[Team]]=$M18)/(TableContact[[Team]:[Team]]=$M18)*ROW(TableContact[[Team]:[Team]])-1,COLUMNS($N$1:AB$1))),"")</f>
        <v/>
      </c>
      <c r="AC18" s="74" t="str">
        <f>IF(COLUMNS($N$1:AC$1)&lt;=$L18,INDEX(TableContact[[Name]:[Name]],_xlfn.AGGREGATE(15,3,(TableContact[[Team]:[Team]]=$M18)/(TableContact[[Team]:[Team]]=$M18)*ROW(TableContact[[Team]:[Team]])-1,COLUMNS($N$1:AC$1))),"")</f>
        <v/>
      </c>
      <c r="AD18" s="74" t="str">
        <f>IF(COLUMNS($N$1:AD$1)&lt;=$L18,INDEX(TableContact[[Name]:[Name]],_xlfn.AGGREGATE(15,3,(TableContact[[Team]:[Team]]=$M18)/(TableContact[[Team]:[Team]]=$M18)*ROW(TableContact[[Team]:[Team]])-1,COLUMNS($N$1:AD$1))),"")</f>
        <v/>
      </c>
      <c r="AE18" s="74"/>
      <c r="AF18" s="74"/>
      <c r="AG18" s="74"/>
      <c r="AH18" s="74"/>
      <c r="AI18" s="74"/>
      <c r="AJ18" s="74"/>
    </row>
  </sheetData>
  <autoFilter ref="L1:AD18" xr:uid="{56DDB49F-D75A-4CE4-A216-AD31A3593F1E}">
    <sortState xmlns:xlrd2="http://schemas.microsoft.com/office/spreadsheetml/2017/richdata2" ref="L2:AD18">
      <sortCondition ref="M1:M18"/>
    </sortState>
  </autoFilter>
  <phoneticPr fontId="21" type="noConversion"/>
  <pageMargins left="0.7" right="0.7" top="0.75" bottom="0.75" header="0.3" footer="0.3"/>
  <pageSetup orientation="portrait" r:id="rId1"/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1226072995842BE94FD75CDB80412" ma:contentTypeVersion="11" ma:contentTypeDescription="Create a new document." ma:contentTypeScope="" ma:versionID="d36f9c135519263b7df6d360e300dbcd">
  <xsd:schema xmlns:xsd="http://www.w3.org/2001/XMLSchema" xmlns:xs="http://www.w3.org/2001/XMLSchema" xmlns:p="http://schemas.microsoft.com/office/2006/metadata/properties" xmlns:ns2="1d458248-be4c-406b-a96c-6500a3357cc6" xmlns:ns3="f80fcb9f-e28c-4022-a635-85622a27d648" targetNamespace="http://schemas.microsoft.com/office/2006/metadata/properties" ma:root="true" ma:fieldsID="57bbb7ce3b0588903df48a7da8e35a09" ns2:_="" ns3:_="">
    <xsd:import namespace="1d458248-be4c-406b-a96c-6500a3357cc6"/>
    <xsd:import namespace="f80fcb9f-e28c-4022-a635-85622a27d6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58248-be4c-406b-a96c-6500a335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cb9f-e28c-4022-a635-85622a27d64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543A2EA-B22A-42A2-B0CD-B5A95807D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58248-be4c-406b-a96c-6500a3357cc6"/>
    <ds:schemaRef ds:uri="f80fcb9f-e28c-4022-a635-85622a27d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5A86DF-5219-4BB0-BD7A-342FCFE8942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d458248-be4c-406b-a96c-6500a3357cc6"/>
    <ds:schemaRef ds:uri="http://purl.org/dc/dcmitype/"/>
    <ds:schemaRef ds:uri="f80fcb9f-e28c-4022-a635-85622a27d64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4A70D3-1529-4AE5-9A84-AA0A824BBB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3A4910-BAB3-42E6-97B4-3DAB21FB98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C-Dashboard</vt:lpstr>
      <vt:lpstr>C-HL View</vt:lpstr>
      <vt:lpstr>C-Detailed Plan</vt:lpstr>
      <vt:lpstr>C-Rollback Plan</vt:lpstr>
      <vt:lpstr>Actions Log</vt:lpstr>
      <vt:lpstr>Contacts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2020-08-23T20:12:58Z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0x010100DD11226072995842BE94FD75CDB80412</vt:lpwstr>
  </property>
  <property fmtid="{D5CDD505-2E9C-101B-9397-08002B2CF9AE}" pid="3" name="Order">
    <vt:r8>1981000</vt:r8>
  </property>
  <property fmtid="{D5CDD505-2E9C-101B-9397-08002B2CF9AE}" pid="4" name="URL">
    <vt:lpwstr/>
  </property>
</Properties>
</file>